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/>
  </bookViews>
  <sheets>
    <sheet name="กรุณากรอกข้อมูล" sheetId="12" r:id="rId1"/>
    <sheet name="ปก" sheetId="1" r:id="rId2"/>
    <sheet name="คำนำ" sheetId="2" r:id="rId3"/>
    <sheet name="หน่วย1" sheetId="3" r:id="rId4"/>
    <sheet name="หน่วย2" sheetId="5" r:id="rId5"/>
    <sheet name="หน่วย3" sheetId="6" r:id="rId6"/>
    <sheet name="หน่วย4" sheetId="7" r:id="rId7"/>
    <sheet name="หน่วย5" sheetId="8" r:id="rId8"/>
    <sheet name="หน่วย6" sheetId="9" r:id="rId9"/>
    <sheet name="หน่วย7" sheetId="10" r:id="rId10"/>
    <sheet name="หน่วย8" sheetId="11" r:id="rId11"/>
    <sheet name="สรุป" sheetId="4" r:id="rId12"/>
    <sheet name="ฐานข้อมูล" sheetId="13" state="hidden" r:id="rId13"/>
  </sheets>
  <definedNames>
    <definedName name="_xlnm.Print_Area" localSheetId="3">หน่วย1!$A$1:$H$104</definedName>
    <definedName name="_xlnm.Print_Area" localSheetId="4">หน่วย2!$A$1:$H$110</definedName>
    <definedName name="_xlnm.Print_Area" localSheetId="5">หน่วย3!$A$1:$G$110</definedName>
    <definedName name="_xlnm.Print_Area" localSheetId="7">หน่วย5!$A$1:$G$110</definedName>
    <definedName name="_xlnm.Print_Area" localSheetId="8">หน่วย6!$A$1:$G$110</definedName>
    <definedName name="_xlnm.Print_Area" localSheetId="9">หน่วย7!$A$1:$G$110</definedName>
    <definedName name="_xlnm.Print_Area" localSheetId="10">หน่วย8!$A$1:$G$110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9" l="1"/>
  <c r="A44" i="9" s="1"/>
  <c r="A82" i="9" s="1"/>
  <c r="A7" i="9"/>
  <c r="A45" i="9" s="1"/>
  <c r="A83" i="9" s="1"/>
  <c r="A8" i="9"/>
  <c r="A46" i="9" s="1"/>
  <c r="A84" i="9" s="1"/>
  <c r="G14" i="9"/>
  <c r="G15" i="9"/>
  <c r="G17" i="9"/>
  <c r="G18" i="9"/>
  <c r="G19" i="9"/>
  <c r="G21" i="9"/>
  <c r="G22" i="9"/>
  <c r="G24" i="9"/>
  <c r="G25" i="9"/>
  <c r="G26" i="9"/>
  <c r="G28" i="9"/>
  <c r="G29" i="9"/>
  <c r="G52" i="9"/>
  <c r="G53" i="9"/>
  <c r="G55" i="9"/>
  <c r="G56" i="9"/>
  <c r="G57" i="9"/>
  <c r="G59" i="9"/>
  <c r="G60" i="9"/>
  <c r="G62" i="9"/>
  <c r="G63" i="9"/>
  <c r="G64" i="9"/>
  <c r="G66" i="9"/>
  <c r="G67" i="9"/>
  <c r="G90" i="9"/>
  <c r="G91" i="9"/>
  <c r="G93" i="9"/>
  <c r="G94" i="9"/>
  <c r="G95" i="9"/>
  <c r="G97" i="9"/>
  <c r="G98" i="9"/>
  <c r="G100" i="9"/>
  <c r="G101" i="9"/>
  <c r="G102" i="9"/>
  <c r="G104" i="9"/>
  <c r="G105" i="9"/>
  <c r="G106" i="9" l="1"/>
  <c r="C106" i="9" s="1"/>
  <c r="G68" i="9"/>
  <c r="C68" i="9" s="1"/>
  <c r="G30" i="9"/>
  <c r="C30" i="9" s="1"/>
  <c r="A6" i="5"/>
  <c r="A10" i="2" l="1"/>
  <c r="A43" i="3" l="1"/>
  <c r="A8" i="3"/>
  <c r="A78" i="3" s="1"/>
  <c r="A41" i="3"/>
  <c r="A6" i="3"/>
  <c r="A76" i="3" s="1"/>
  <c r="A42" i="3"/>
  <c r="A7" i="3"/>
  <c r="A77" i="3" s="1"/>
  <c r="A7" i="4"/>
  <c r="A14" i="1"/>
  <c r="G105" i="11"/>
  <c r="G104" i="11"/>
  <c r="G102" i="11"/>
  <c r="G101" i="11"/>
  <c r="G100" i="11"/>
  <c r="G98" i="11"/>
  <c r="G97" i="11"/>
  <c r="G95" i="11"/>
  <c r="G94" i="11"/>
  <c r="G93" i="11"/>
  <c r="G91" i="11"/>
  <c r="G90" i="11"/>
  <c r="G67" i="11"/>
  <c r="G66" i="11"/>
  <c r="G64" i="11"/>
  <c r="G63" i="11"/>
  <c r="G62" i="11"/>
  <c r="G60" i="11"/>
  <c r="G59" i="11"/>
  <c r="G57" i="11"/>
  <c r="G56" i="11"/>
  <c r="G55" i="11"/>
  <c r="G53" i="11"/>
  <c r="G52" i="11"/>
  <c r="G29" i="11"/>
  <c r="G28" i="11"/>
  <c r="G26" i="11"/>
  <c r="G25" i="11"/>
  <c r="G24" i="11"/>
  <c r="G22" i="11"/>
  <c r="G21" i="11"/>
  <c r="G19" i="11"/>
  <c r="G18" i="11"/>
  <c r="G17" i="11"/>
  <c r="G15" i="11"/>
  <c r="G14" i="11"/>
  <c r="G105" i="10"/>
  <c r="G104" i="10"/>
  <c r="G102" i="10"/>
  <c r="G101" i="10"/>
  <c r="G100" i="10"/>
  <c r="G98" i="10"/>
  <c r="G97" i="10"/>
  <c r="G95" i="10"/>
  <c r="G94" i="10"/>
  <c r="G93" i="10"/>
  <c r="G91" i="10"/>
  <c r="G90" i="10"/>
  <c r="G67" i="10"/>
  <c r="G66" i="10"/>
  <c r="G64" i="10"/>
  <c r="G63" i="10"/>
  <c r="G62" i="10"/>
  <c r="G60" i="10"/>
  <c r="G59" i="10"/>
  <c r="G57" i="10"/>
  <c r="G56" i="10"/>
  <c r="G55" i="10"/>
  <c r="G53" i="10"/>
  <c r="G52" i="10"/>
  <c r="G29" i="10"/>
  <c r="G28" i="10"/>
  <c r="G26" i="10"/>
  <c r="G25" i="10"/>
  <c r="G24" i="10"/>
  <c r="G22" i="10"/>
  <c r="G21" i="10"/>
  <c r="G19" i="10"/>
  <c r="G18" i="10"/>
  <c r="G17" i="10"/>
  <c r="G15" i="10"/>
  <c r="G14" i="10"/>
  <c r="G29" i="8"/>
  <c r="G28" i="8"/>
  <c r="G26" i="8"/>
  <c r="G25" i="8"/>
  <c r="G24" i="8"/>
  <c r="G22" i="8"/>
  <c r="G21" i="8"/>
  <c r="G19" i="8"/>
  <c r="G18" i="8"/>
  <c r="G17" i="8"/>
  <c r="G15" i="8"/>
  <c r="G14" i="8"/>
  <c r="G67" i="8"/>
  <c r="G66" i="8"/>
  <c r="G64" i="8"/>
  <c r="G63" i="8"/>
  <c r="G62" i="8"/>
  <c r="G60" i="8"/>
  <c r="G59" i="8"/>
  <c r="G57" i="8"/>
  <c r="G56" i="8"/>
  <c r="G55" i="8"/>
  <c r="G53" i="8"/>
  <c r="G52" i="8"/>
  <c r="G105" i="8"/>
  <c r="G104" i="8"/>
  <c r="G102" i="8"/>
  <c r="G101" i="8"/>
  <c r="G100" i="8"/>
  <c r="G98" i="8"/>
  <c r="G97" i="8"/>
  <c r="G95" i="8"/>
  <c r="G94" i="8"/>
  <c r="G93" i="8"/>
  <c r="G91" i="8"/>
  <c r="G90" i="8"/>
  <c r="G97" i="7"/>
  <c r="G96" i="7"/>
  <c r="G94" i="7"/>
  <c r="G93" i="7"/>
  <c r="G92" i="7"/>
  <c r="G90" i="7"/>
  <c r="G89" i="7"/>
  <c r="G87" i="7"/>
  <c r="G86" i="7"/>
  <c r="G85" i="7"/>
  <c r="G83" i="7"/>
  <c r="G82" i="7"/>
  <c r="G63" i="7"/>
  <c r="G62" i="7"/>
  <c r="G60" i="7"/>
  <c r="G59" i="7"/>
  <c r="G58" i="7"/>
  <c r="G56" i="7"/>
  <c r="G55" i="7"/>
  <c r="G53" i="7"/>
  <c r="G52" i="7"/>
  <c r="G51" i="7"/>
  <c r="G49" i="7"/>
  <c r="G48" i="7"/>
  <c r="G29" i="7"/>
  <c r="G28" i="7"/>
  <c r="G26" i="7"/>
  <c r="G25" i="7"/>
  <c r="G24" i="7"/>
  <c r="G22" i="7"/>
  <c r="G21" i="7"/>
  <c r="G19" i="7"/>
  <c r="G18" i="7"/>
  <c r="G17" i="7"/>
  <c r="G15" i="7"/>
  <c r="G14" i="7"/>
  <c r="G29" i="6"/>
  <c r="G28" i="6"/>
  <c r="G26" i="6"/>
  <c r="G25" i="6"/>
  <c r="G24" i="6"/>
  <c r="G22" i="6"/>
  <c r="G21" i="6"/>
  <c r="G19" i="6"/>
  <c r="G18" i="6"/>
  <c r="G17" i="6"/>
  <c r="G15" i="6"/>
  <c r="G14" i="6"/>
  <c r="G67" i="6"/>
  <c r="G66" i="6"/>
  <c r="G64" i="6"/>
  <c r="G63" i="6"/>
  <c r="G62" i="6"/>
  <c r="G60" i="6"/>
  <c r="G59" i="6"/>
  <c r="G57" i="6"/>
  <c r="G56" i="6"/>
  <c r="G55" i="6"/>
  <c r="G53" i="6"/>
  <c r="G52" i="6"/>
  <c r="G105" i="6"/>
  <c r="G104" i="6"/>
  <c r="G102" i="6"/>
  <c r="G101" i="6"/>
  <c r="G100" i="6"/>
  <c r="G98" i="6"/>
  <c r="G97" i="6"/>
  <c r="G95" i="6"/>
  <c r="G94" i="6"/>
  <c r="G93" i="6"/>
  <c r="G91" i="6"/>
  <c r="G90" i="6"/>
  <c r="G53" i="5"/>
  <c r="G67" i="5"/>
  <c r="G66" i="5"/>
  <c r="G64" i="5"/>
  <c r="G63" i="5"/>
  <c r="G62" i="5"/>
  <c r="G60" i="5"/>
  <c r="G59" i="5"/>
  <c r="G57" i="5"/>
  <c r="G56" i="5"/>
  <c r="G55" i="5"/>
  <c r="G52" i="5"/>
  <c r="G29" i="5"/>
  <c r="G28" i="5"/>
  <c r="G26" i="5"/>
  <c r="G25" i="5"/>
  <c r="G24" i="5"/>
  <c r="G22" i="5"/>
  <c r="G21" i="5"/>
  <c r="G19" i="5"/>
  <c r="G18" i="5"/>
  <c r="G15" i="5"/>
  <c r="G14" i="5"/>
  <c r="G105" i="5"/>
  <c r="G104" i="5"/>
  <c r="G102" i="5"/>
  <c r="G101" i="5"/>
  <c r="G100" i="5"/>
  <c r="G98" i="5"/>
  <c r="G97" i="5"/>
  <c r="G95" i="5"/>
  <c r="G94" i="5"/>
  <c r="G93" i="5"/>
  <c r="G91" i="5"/>
  <c r="G90" i="5"/>
  <c r="G85" i="3"/>
  <c r="G99" i="3"/>
  <c r="G98" i="3"/>
  <c r="G96" i="3"/>
  <c r="G95" i="3"/>
  <c r="G94" i="3"/>
  <c r="G92" i="3"/>
  <c r="G91" i="3"/>
  <c r="G89" i="3"/>
  <c r="G88" i="3"/>
  <c r="G87" i="3"/>
  <c r="G84" i="3"/>
  <c r="G64" i="3"/>
  <c r="G63" i="3"/>
  <c r="G61" i="3"/>
  <c r="G60" i="3"/>
  <c r="G59" i="3"/>
  <c r="G57" i="3"/>
  <c r="G56" i="3"/>
  <c r="G54" i="3"/>
  <c r="G53" i="3"/>
  <c r="G52" i="3"/>
  <c r="G50" i="3"/>
  <c r="G49" i="3"/>
  <c r="G26" i="3"/>
  <c r="G22" i="3"/>
  <c r="G19" i="3"/>
  <c r="G15" i="3"/>
  <c r="G17" i="3"/>
  <c r="G18" i="3"/>
  <c r="G21" i="3"/>
  <c r="G24" i="3"/>
  <c r="G25" i="3"/>
  <c r="G28" i="3"/>
  <c r="G29" i="3"/>
  <c r="G14" i="3"/>
  <c r="A6" i="11"/>
  <c r="A82" i="11" s="1"/>
  <c r="A8" i="11"/>
  <c r="A8" i="4" s="1"/>
  <c r="A7" i="11"/>
  <c r="A83" i="11" s="1"/>
  <c r="A6" i="10"/>
  <c r="A44" i="10" s="1"/>
  <c r="A82" i="10" s="1"/>
  <c r="A8" i="10"/>
  <c r="A46" i="10" s="1"/>
  <c r="A84" i="10" s="1"/>
  <c r="A7" i="10"/>
  <c r="A45" i="10" s="1"/>
  <c r="A83" i="10" s="1"/>
  <c r="A6" i="8"/>
  <c r="A44" i="8" s="1"/>
  <c r="A82" i="8" s="1"/>
  <c r="A8" i="8"/>
  <c r="A46" i="8" s="1"/>
  <c r="A84" i="8" s="1"/>
  <c r="A7" i="8"/>
  <c r="A45" i="8" s="1"/>
  <c r="A83" i="8" s="1"/>
  <c r="A6" i="7"/>
  <c r="A40" i="7" s="1"/>
  <c r="A74" i="7" s="1"/>
  <c r="A8" i="7"/>
  <c r="A42" i="7" s="1"/>
  <c r="A76" i="7" s="1"/>
  <c r="A7" i="7"/>
  <c r="A41" i="7" s="1"/>
  <c r="A75" i="7" s="1"/>
  <c r="A6" i="6"/>
  <c r="A44" i="6" s="1"/>
  <c r="A82" i="6" s="1"/>
  <c r="A8" i="6"/>
  <c r="A46" i="6" s="1"/>
  <c r="A84" i="6" s="1"/>
  <c r="A7" i="6"/>
  <c r="A45" i="6" s="1"/>
  <c r="A83" i="6" s="1"/>
  <c r="A44" i="5"/>
  <c r="A82" i="5" s="1"/>
  <c r="A8" i="5"/>
  <c r="A46" i="5" s="1"/>
  <c r="A84" i="5" s="1"/>
  <c r="A7" i="5"/>
  <c r="A45" i="5" s="1"/>
  <c r="A83" i="5" s="1"/>
  <c r="E15" i="2"/>
  <c r="C9" i="2"/>
  <c r="A27" i="1"/>
  <c r="A26" i="1"/>
  <c r="A13" i="1"/>
  <c r="A12" i="1"/>
  <c r="A44" i="11" l="1"/>
  <c r="G30" i="5"/>
  <c r="C13" i="4" s="1"/>
  <c r="B13" i="4" s="1"/>
  <c r="G65" i="3"/>
  <c r="C65" i="3" s="1"/>
  <c r="G106" i="5"/>
  <c r="C106" i="5" s="1"/>
  <c r="A46" i="11"/>
  <c r="A84" i="11"/>
  <c r="A45" i="11"/>
  <c r="A6" i="4"/>
  <c r="G68" i="5"/>
  <c r="D13" i="4" s="1"/>
  <c r="G100" i="3"/>
  <c r="C100" i="3" s="1"/>
  <c r="E13" i="4" l="1"/>
  <c r="C30" i="5"/>
  <c r="C68" i="5"/>
  <c r="F13" i="4"/>
  <c r="G13" i="4" s="1"/>
  <c r="A13" i="4"/>
  <c r="E12" i="4"/>
  <c r="C17" i="4"/>
  <c r="B17" i="4" s="1"/>
  <c r="G30" i="10"/>
  <c r="C18" i="4" s="1"/>
  <c r="B18" i="4" s="1"/>
  <c r="G68" i="8"/>
  <c r="G68" i="11"/>
  <c r="G106" i="6"/>
  <c r="G98" i="7"/>
  <c r="G106" i="8"/>
  <c r="G106" i="10"/>
  <c r="G106" i="11"/>
  <c r="G68" i="6"/>
  <c r="G30" i="6"/>
  <c r="C14" i="4" s="1"/>
  <c r="G64" i="7"/>
  <c r="G30" i="7"/>
  <c r="C15" i="4" s="1"/>
  <c r="G30" i="8"/>
  <c r="C16" i="4" s="1"/>
  <c r="G68" i="10"/>
  <c r="G30" i="11"/>
  <c r="C19" i="4" s="1"/>
  <c r="A17" i="4" l="1"/>
  <c r="A18" i="4"/>
  <c r="C106" i="11"/>
  <c r="E19" i="4"/>
  <c r="C68" i="11"/>
  <c r="D19" i="4"/>
  <c r="C30" i="11"/>
  <c r="C106" i="10"/>
  <c r="E18" i="4"/>
  <c r="C68" i="10"/>
  <c r="D18" i="4"/>
  <c r="C30" i="10"/>
  <c r="E17" i="4"/>
  <c r="D17" i="4"/>
  <c r="C30" i="8"/>
  <c r="C68" i="8"/>
  <c r="D16" i="4"/>
  <c r="C106" i="8"/>
  <c r="E16" i="4"/>
  <c r="C98" i="7"/>
  <c r="E15" i="4"/>
  <c r="C64" i="7"/>
  <c r="D15" i="4"/>
  <c r="C30" i="7"/>
  <c r="C30" i="6"/>
  <c r="C68" i="6"/>
  <c r="D14" i="4"/>
  <c r="C106" i="6"/>
  <c r="E14" i="4"/>
  <c r="D12" i="4"/>
  <c r="F19" i="4" l="1"/>
  <c r="G19" i="4" s="1"/>
  <c r="B19" i="4"/>
  <c r="A19" i="4"/>
  <c r="F18" i="4"/>
  <c r="G18" i="4" s="1"/>
  <c r="F17" i="4"/>
  <c r="G17" i="4" s="1"/>
  <c r="A16" i="4"/>
  <c r="B16" i="4"/>
  <c r="F16" i="4"/>
  <c r="G16" i="4" s="1"/>
  <c r="F15" i="4"/>
  <c r="G15" i="4" s="1"/>
  <c r="A15" i="4"/>
  <c r="B15" i="4"/>
  <c r="A14" i="4"/>
  <c r="B14" i="4"/>
  <c r="F14" i="4"/>
  <c r="G14" i="4" s="1"/>
  <c r="G30" i="3"/>
  <c r="C30" i="3" l="1"/>
  <c r="C12" i="4"/>
  <c r="F12" i="4" l="1"/>
  <c r="A12" i="4"/>
  <c r="B12" i="4"/>
  <c r="G12" i="4" l="1"/>
  <c r="F20" i="4"/>
  <c r="G20" i="4" s="1"/>
</calcChain>
</file>

<file path=xl/sharedStrings.xml><?xml version="1.0" encoding="utf-8"?>
<sst xmlns="http://schemas.openxmlformats.org/spreadsheetml/2006/main" count="826" uniqueCount="71">
  <si>
    <t>ของ</t>
  </si>
  <si>
    <t>สำนักงานคณะกรรมการการศึกษาขั้นพื้นฐาน  กระทรวงศึกษาธิการ</t>
  </si>
  <si>
    <t>ที่</t>
  </si>
  <si>
    <t>รายการประเมิน</t>
  </si>
  <si>
    <t>คะแนนที่ได้</t>
  </si>
  <si>
    <t>ชื่อหน่วยการเรียนรู้กะทัดรัด ชัดเจน ครอบคลุมเนื้อหาสาระ</t>
  </si>
  <si>
    <t>คุณลักษณะอันพึงประสงค์ มีความเชื่อมโยงกันอย่างเหมาะสม</t>
  </si>
  <si>
    <t>มาตรฐานการเรียนรู้/ตัวชี้วัด สมรรถนะสำคัญของนักเรียนและ</t>
  </si>
  <si>
    <t xml:space="preserve">ความสอดคล้องของสาระสำคัญกับมาตรฐานการเรียนรู้และตัวชี้วัด </t>
  </si>
  <si>
    <t>ความสอดคล้องของสาระสำคัญกับสาระการเรียนรู้</t>
  </si>
  <si>
    <t>ความเชื่อมโยงสัมพันธ์กันระหว่างชื่อหน่วยการเรียนรู้ มาตรฐานการเรียนรู้</t>
  </si>
  <si>
    <t>ตัวชี้วัด สาระสำคัญและสาระการเรียนรู้</t>
  </si>
  <si>
    <t>กิจกรรมการเรียนรู้สอดคล้องกับสาระการเรียนรู้ มาตรฐานการเรียนรู้และตัวชี้วัด</t>
  </si>
  <si>
    <t>กิจกรรมการเรียนรู้มีความครอบคลุมในการพัฒนาผู้เรียนให้มีความรู้ ทักษะ</t>
  </si>
  <si>
    <t>กระบวนการและคุณลักษณะที่พึงประสงค์</t>
  </si>
  <si>
    <t>กิจกรรมการเรียนรู้สามารถนำผู้เรียนไปสู่การสร้างชิ้นงานหรือภาระงาน</t>
  </si>
  <si>
    <t>มีการประเมินผลตามสภาพจริงและสอดคล้องกับมาตรฐานการเรียนรู้และตัวชี้วัด</t>
  </si>
  <si>
    <t>ประเด็นและเกณฑ์การประเมินสามารถสะท้อนคุณภาพผู้เรียนตามมาตรฐาน</t>
  </si>
  <si>
    <t>การเรียนรู้และตัวชี้วัด</t>
  </si>
  <si>
    <t>ความเหมาะสม เพียงพอในการกำหนดสื่อการเรียนรู้</t>
  </si>
  <si>
    <t>หน่วยการเรียนรู้ที่จัดทำสามารถนำไปปฏิบัติได้จริง</t>
  </si>
  <si>
    <t>สรุปผล</t>
  </si>
  <si>
    <t>โรงเรียนปทุมคงคา สมุทรปราการ</t>
  </si>
  <si>
    <t>ระดับการปฏิบัติ</t>
  </si>
  <si>
    <r>
      <rPr>
        <b/>
        <sz val="15"/>
        <color theme="1"/>
        <rFont val="TH SarabunPSK"/>
        <family val="2"/>
      </rPr>
      <t>คำชี้แจง</t>
    </r>
    <r>
      <rPr>
        <sz val="15"/>
        <color theme="1"/>
        <rFont val="TH SarabunPSK"/>
        <family val="2"/>
      </rPr>
      <t xml:space="preserve">  โปรดใส่หมายเลข "1" ให้ตรงกับระดับการปฏิบัติตามรายการประเมินแต่ละข้อให้ครบถ้วนเพียงระดับการปฏิบัติเดียว</t>
    </r>
  </si>
  <si>
    <t xml:space="preserve">             โดยระดับปฏิบัติการ  4 = มากที่สุด , 3 = มาก , 2 = ปานกลาง และ 1 = น้อย</t>
  </si>
  <si>
    <t>คนที่ 1</t>
  </si>
  <si>
    <t>คนที่ 2</t>
  </si>
  <si>
    <t>คนที่ 3</t>
  </si>
  <si>
    <t>ค่าเฉลี่ย</t>
  </si>
  <si>
    <t>แปลผล</t>
  </si>
  <si>
    <t>หน่วยการเรียนรู้</t>
  </si>
  <si>
    <t>สรุปการประเมินผลการจัดทำหน่วยการเรียนรู้</t>
  </si>
  <si>
    <t>ค่าเฉลี่ยของผู้ประเมิน</t>
  </si>
  <si>
    <t>รหัสวิชา</t>
  </si>
  <si>
    <t>ชื่อวิชา</t>
  </si>
  <si>
    <t xml:space="preserve">ชั้นมัธยมศึกษาปีที่ </t>
  </si>
  <si>
    <t>ภาคเรียน</t>
  </si>
  <si>
    <t>ปีการศึกษา</t>
  </si>
  <si>
    <t>ชื่อครูผู้สอน</t>
  </si>
  <si>
    <t>กลุ่มสาระ</t>
  </si>
  <si>
    <t xml:space="preserve">                            </t>
  </si>
  <si>
    <t>หน่วยการเรียนรู้ที่ 1</t>
  </si>
  <si>
    <t>ชื่อหน่วยการเรียนรู้</t>
  </si>
  <si>
    <t>จำนวนแผน</t>
  </si>
  <si>
    <t>หน่วยการเรียนรู้ที่ 2</t>
  </si>
  <si>
    <t>หน่วยการเรียนรู้ที่ 3</t>
  </si>
  <si>
    <t>หน่วยการเรียนรู้ที่ 4</t>
  </si>
  <si>
    <t>หน่วยการเรียนรู้ที่ 5</t>
  </si>
  <si>
    <t>หน่วยการเรียนรู้ที่ 6</t>
  </si>
  <si>
    <t>หน่วยการเรียนรู้ที่ 7</t>
  </si>
  <si>
    <t>หน่วยการเรียนรู้ที่ 8</t>
  </si>
  <si>
    <t>ü</t>
  </si>
  <si>
    <t>ภาษาไทย</t>
  </si>
  <si>
    <t>คณิตศาสตร์</t>
  </si>
  <si>
    <t>วิทยาศาสตร์และเทคโนโลยี</t>
  </si>
  <si>
    <t>สังคมศึกษาศาสนาและวัฒนธรรม</t>
  </si>
  <si>
    <t>สุขศึกษาและพลศึกษา</t>
  </si>
  <si>
    <t>ศิลปะ</t>
  </si>
  <si>
    <t>การงานอาชีพ</t>
  </si>
  <si>
    <t>ภาษาต่างประเทศ</t>
  </si>
  <si>
    <t>กิจกรรมพัฒนาผู้เรียน</t>
  </si>
  <si>
    <t xml:space="preserve">                                                                                                         </t>
  </si>
  <si>
    <t>รายงานผลการประเมินหน่วยและแผนการจัดการเรียนรู้</t>
  </si>
  <si>
    <t>แบบประเมินหน่วยและแผนการจัดการเรียนรู้ (ตนเองประเมิน)</t>
  </si>
  <si>
    <t>แบบประเมินหน่วยและแผนการจัดการเรียนรู้ (หลักสูตรกลุ่มสาระประเมิน)</t>
  </si>
  <si>
    <t>แบบประเมินหน่วยและแผนการจัดการเรียนรู้ (หัวหน้ากลุ่มสาระประเมิน)</t>
  </si>
  <si>
    <t xml:space="preserve">โรงเรียนปทุมคงคา สมุทรปราการ  </t>
  </si>
  <si>
    <t>อำเภอเมือง  จังหวัดสมุทรปราการ</t>
  </si>
  <si>
    <r>
      <rPr>
        <b/>
        <sz val="16"/>
        <color theme="1"/>
        <rFont val="TH SarabunPSK"/>
        <family val="2"/>
      </rPr>
      <t>คำชี้แจง</t>
    </r>
    <r>
      <rPr>
        <sz val="16"/>
        <color theme="1"/>
        <rFont val="TH SarabunPSK"/>
        <family val="2"/>
      </rPr>
      <t xml:space="preserve">  โปรดใส่หมายเลข "1" ให้ตรงกับระดับการปฏิบัติตามรายการประเมินแต่ละข้อให้ครบถ้วนเพียงระดับการปฏิบัติเดียว</t>
    </r>
  </si>
  <si>
    <t>สำนักงานเขตพื้นที่การศึกษามัธยมศึกษาสมุทรปราการ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</si>
</sst>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Tahoma"/>
      <family val="2"/>
      <scheme val="minor"/>
    </font>
    <font>
      <sz val="11"/>
      <color theme="1"/>
      <name val="TH Sarabun New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26"/>
      <color theme="1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sz val="24"/>
      <color theme="1"/>
      <name val="TH SarabunPSK"/>
      <family val="2"/>
    </font>
    <font>
      <sz val="16"/>
      <color rgb="FF000000"/>
      <name val="TH SarabunPSK"/>
      <family val="2"/>
    </font>
    <font>
      <sz val="15"/>
      <name val="TH SarabunPSK"/>
      <family val="2"/>
    </font>
    <font>
      <sz val="8"/>
      <name val="Tahoma"/>
      <family val="2"/>
      <scheme val="minor"/>
    </font>
    <font>
      <sz val="11"/>
      <color theme="1"/>
      <name val="Wingdings"/>
      <charset val="2"/>
    </font>
    <font>
      <sz val="15"/>
      <color theme="1"/>
      <name val="Wingdings"/>
      <charset val="2"/>
    </font>
    <font>
      <sz val="16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shrinkToFit="1"/>
    </xf>
    <xf numFmtId="0" fontId="5" fillId="0" borderId="2" xfId="0" applyFont="1" applyBorder="1" applyAlignment="1">
      <alignment shrinkToFit="1"/>
    </xf>
    <xf numFmtId="0" fontId="5" fillId="0" borderId="3" xfId="0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4" xfId="0" applyFont="1" applyBorder="1" applyAlignment="1">
      <alignment shrinkToFit="1"/>
    </xf>
    <xf numFmtId="0" fontId="5" fillId="0" borderId="5" xfId="0" applyFont="1" applyBorder="1" applyAlignment="1">
      <alignment shrinkToFit="1"/>
    </xf>
    <xf numFmtId="0" fontId="5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2" fontId="4" fillId="3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shrinkToFit="1"/>
    </xf>
    <xf numFmtId="2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2" fontId="2" fillId="0" borderId="0" xfId="0" applyNumberFormat="1" applyFont="1"/>
    <xf numFmtId="0" fontId="2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shrinkToFit="1"/>
    </xf>
    <xf numFmtId="0" fontId="15" fillId="0" borderId="0" xfId="0" applyFont="1"/>
    <xf numFmtId="0" fontId="16" fillId="0" borderId="1" xfId="0" applyFont="1" applyBorder="1" applyAlignment="1">
      <alignment horizontal="center" vertical="center" shrinkToFit="1"/>
    </xf>
    <xf numFmtId="0" fontId="6" fillId="0" borderId="1" xfId="0" applyFont="1" applyBorder="1"/>
    <xf numFmtId="0" fontId="0" fillId="4" borderId="0" xfId="0" applyFill="1"/>
    <xf numFmtId="0" fontId="6" fillId="4" borderId="0" xfId="0" applyFont="1" applyFill="1"/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5" xfId="0" applyFont="1" applyBorder="1" applyAlignment="1">
      <alignment shrinkToFit="1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quotePrefix="1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2" fillId="0" borderId="0" xfId="0" quotePrefix="1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center" shrinkToFit="1"/>
    </xf>
    <xf numFmtId="0" fontId="4" fillId="2" borderId="8" xfId="0" applyFont="1" applyFill="1" applyBorder="1" applyAlignment="1">
      <alignment horizontal="center" shrinkToFit="1"/>
    </xf>
    <xf numFmtId="0" fontId="4" fillId="2" borderId="7" xfId="0" applyFont="1" applyFill="1" applyBorder="1" applyAlignment="1">
      <alignment horizont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4</xdr:row>
      <xdr:rowOff>57150</xdr:rowOff>
    </xdr:from>
    <xdr:to>
      <xdr:col>7</xdr:col>
      <xdr:colOff>581025</xdr:colOff>
      <xdr:row>7</xdr:row>
      <xdr:rowOff>47625</xdr:rowOff>
    </xdr:to>
    <xdr:sp macro="" textlink="">
      <xdr:nvSpPr>
        <xdr:cNvPr id="2" name="สี่เหลี่ยมผืนผ้า: มุมมน 1">
          <a:extLst>
            <a:ext uri="{FF2B5EF4-FFF2-40B4-BE49-F238E27FC236}">
              <a16:creationId xmlns:a16="http://schemas.microsoft.com/office/drawing/2014/main" xmlns="" id="{0117147D-6651-45EB-88A2-1BD175F83BD9}"/>
            </a:ext>
          </a:extLst>
        </xdr:cNvPr>
        <xdr:cNvSpPr/>
      </xdr:nvSpPr>
      <xdr:spPr>
        <a:xfrm>
          <a:off x="3657600" y="819150"/>
          <a:ext cx="4257675" cy="5334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30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กรุณากรอกข้อมูล</a:t>
          </a:r>
        </a:p>
      </xdr:txBody>
    </xdr:sp>
    <xdr:clientData/>
  </xdr:twoCellAnchor>
  <xdr:twoCellAnchor editAs="oneCell">
    <xdr:from>
      <xdr:col>3</xdr:col>
      <xdr:colOff>533400</xdr:colOff>
      <xdr:row>2</xdr:row>
      <xdr:rowOff>133350</xdr:rowOff>
    </xdr:from>
    <xdr:to>
      <xdr:col>5</xdr:col>
      <xdr:colOff>123825</xdr:colOff>
      <xdr:row>8</xdr:row>
      <xdr:rowOff>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xmlns="" id="{8CB6DDFE-4B26-4983-A572-1442395FBC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95300"/>
          <a:ext cx="962025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25514</xdr:colOff>
      <xdr:row>4</xdr:row>
      <xdr:rowOff>42522</xdr:rowOff>
    </xdr:from>
    <xdr:to>
      <xdr:col>6</xdr:col>
      <xdr:colOff>114561</xdr:colOff>
      <xdr:row>8</xdr:row>
      <xdr:rowOff>168462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344" y="790915"/>
          <a:ext cx="786413" cy="874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381001</xdr:colOff>
      <xdr:row>1</xdr:row>
      <xdr:rowOff>9524</xdr:rowOff>
    </xdr:from>
    <xdr:to>
      <xdr:col>9</xdr:col>
      <xdr:colOff>0</xdr:colOff>
      <xdr:row>8</xdr:row>
      <xdr:rowOff>85724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381001" y="619124"/>
          <a:ext cx="5362574" cy="2257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800" b="1" i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คำนำ</a:t>
          </a:r>
          <a:endParaRPr lang="en-US" sz="1800" b="1" i="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 sz="1600" b="0" i="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 b="0" i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หน่วยการเรียนรู้ เป็นหัวใจสำคัญของหลักสูตร จำเป็นต้องมีการออกแบบให้เอื้อต่อการจัดการเรียนรู้ หน่วยการเรียนรู้ที่ดีจำเป็นต้องมีความรู้ที่ครบวงจรในเรื่องหนึ่งที่เกิดจากการบูรณการสาระต่าง ๆ ของกลุ่มสาระการเรียนรู้หนึ่ง ๆ แล้ว จัดเป็นเรื่องหรือหน่วยย่อยหน่วยการเรียนรู้ เป็นขั้นตอนสำคัญที่สุดในการจัดทำหลักสูตร เพราะเป็นส่วนที่จะนำมาตรฐานไปสู่การปฏิบัติในการเรียนการสอนอย่างแท้จริง ทุกองค์ประกอบของหน่วยการเรียนรู้ต้องเชื่อมโยงกับมาตรฐานการเรียนรู้</a:t>
          </a:r>
        </a:p>
      </xdr:txBody>
    </xdr:sp>
    <xdr:clientData/>
  </xdr:twoCellAnchor>
  <xdr:twoCellAnchor>
    <xdr:from>
      <xdr:col>0</xdr:col>
      <xdr:colOff>352424</xdr:colOff>
      <xdr:row>9</xdr:row>
      <xdr:rowOff>209550</xdr:rowOff>
    </xdr:from>
    <xdr:to>
      <xdr:col>9</xdr:col>
      <xdr:colOff>0</xdr:colOff>
      <xdr:row>14</xdr:row>
      <xdr:rowOff>76200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9FAA9062-CB80-421E-AD02-C574410FA9E9}"/>
            </a:ext>
          </a:extLst>
        </xdr:cNvPr>
        <xdr:cNvSpPr txBox="1"/>
      </xdr:nvSpPr>
      <xdr:spPr>
        <a:xfrm>
          <a:off x="352424" y="2895600"/>
          <a:ext cx="5391151" cy="1057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0" i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องการวางแผนและออกแบบของรายวิชาที่ตนเองรับผิดชอบไว้เพื่อนำผลทีได้มาพัฒนาผู้เรียนให้มีคุณภาพตามเป้าหมายต่อไป</a:t>
          </a:r>
        </a:p>
        <a:p>
          <a:pPr algn="l"/>
          <a:endParaRPr lang="th-TH" sz="1600" b="0" i="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algn="l"/>
          <a:r>
            <a:rPr lang="th-TH" sz="1600" b="0" i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		</a:t>
          </a:r>
          <a:r>
            <a:rPr lang="th-TH" sz="1600" b="0" i="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     </a:t>
          </a:r>
          <a:r>
            <a:rPr lang="th-TH" sz="1600" b="0" i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ผู้จัดทำ</a:t>
          </a:r>
          <a:endParaRPr lang="en-US" sz="2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2403401</xdr:colOff>
      <xdr:row>0</xdr:row>
      <xdr:rowOff>19273</xdr:rowOff>
    </xdr:from>
    <xdr:to>
      <xdr:col>1</xdr:col>
      <xdr:colOff>3023634</xdr:colOff>
      <xdr:row>2</xdr:row>
      <xdr:rowOff>232587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366" y="19273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31</xdr:row>
      <xdr:rowOff>1</xdr:rowOff>
    </xdr:from>
    <xdr:to>
      <xdr:col>7</xdr:col>
      <xdr:colOff>33227</xdr:colOff>
      <xdr:row>35</xdr:row>
      <xdr:rowOff>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2805666" y="7597850"/>
          <a:ext cx="3607096" cy="97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101</xdr:row>
      <xdr:rowOff>99679</xdr:rowOff>
    </xdr:from>
    <xdr:to>
      <xdr:col>7</xdr:col>
      <xdr:colOff>0</xdr:colOff>
      <xdr:row>104</xdr:row>
      <xdr:rowOff>232586</xdr:rowOff>
    </xdr:to>
    <xdr:sp macro="" textlink="">
      <xdr:nvSpPr>
        <xdr:cNvPr id="7" name="กล่องข้อความ 2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/>
      </xdr:nvSpPr>
      <xdr:spPr>
        <a:xfrm>
          <a:off x="2805666" y="24798226"/>
          <a:ext cx="3573869" cy="8638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2547384</xdr:colOff>
      <xdr:row>35</xdr:row>
      <xdr:rowOff>33227</xdr:rowOff>
    </xdr:from>
    <xdr:to>
      <xdr:col>1</xdr:col>
      <xdr:colOff>3167617</xdr:colOff>
      <xdr:row>38</xdr:row>
      <xdr:rowOff>2879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xmlns="" id="{35A1032B-0CAB-4D5C-9DD3-B7007B359B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349" y="9093053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2558459</xdr:colOff>
      <xdr:row>70</xdr:row>
      <xdr:rowOff>22151</xdr:rowOff>
    </xdr:from>
    <xdr:to>
      <xdr:col>1</xdr:col>
      <xdr:colOff>3167616</xdr:colOff>
      <xdr:row>72</xdr:row>
      <xdr:rowOff>235465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xmlns="" id="{D27B778A-F4F8-4BFC-8A45-D4D3F1155F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424" y="18097500"/>
          <a:ext cx="609157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2492006</xdr:colOff>
      <xdr:row>66</xdr:row>
      <xdr:rowOff>121831</xdr:rowOff>
    </xdr:from>
    <xdr:to>
      <xdr:col>6</xdr:col>
      <xdr:colOff>716369</xdr:colOff>
      <xdr:row>70</xdr:row>
      <xdr:rowOff>11075</xdr:rowOff>
    </xdr:to>
    <xdr:sp macro="" textlink="">
      <xdr:nvSpPr>
        <xdr:cNvPr id="8" name="กล่องข้อความ 2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/>
      </xdr:nvSpPr>
      <xdr:spPr>
        <a:xfrm>
          <a:off x="2802122" y="16292180"/>
          <a:ext cx="3573869" cy="8638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209550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438150" cy="466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30</xdr:row>
      <xdr:rowOff>247649</xdr:rowOff>
    </xdr:from>
    <xdr:to>
      <xdr:col>7</xdr:col>
      <xdr:colOff>0</xdr:colOff>
      <xdr:row>34</xdr:row>
      <xdr:rowOff>123825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2781300" y="7419974"/>
          <a:ext cx="3152775" cy="8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68</xdr:row>
      <xdr:rowOff>244230</xdr:rowOff>
    </xdr:from>
    <xdr:to>
      <xdr:col>7</xdr:col>
      <xdr:colOff>0</xdr:colOff>
      <xdr:row>72</xdr:row>
      <xdr:rowOff>48846</xdr:rowOff>
    </xdr:to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 txBox="1"/>
      </xdr:nvSpPr>
      <xdr:spPr>
        <a:xfrm>
          <a:off x="2800838" y="16851922"/>
          <a:ext cx="3561374" cy="7815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106</xdr:row>
      <xdr:rowOff>247649</xdr:rowOff>
    </xdr:from>
    <xdr:to>
      <xdr:col>7</xdr:col>
      <xdr:colOff>0</xdr:colOff>
      <xdr:row>110</xdr:row>
      <xdr:rowOff>142875</xdr:rowOff>
    </xdr:to>
    <xdr:sp macro="" textlink="">
      <xdr:nvSpPr>
        <xdr:cNvPr id="7" name="กล่องข้อความ 2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 txBox="1"/>
      </xdr:nvSpPr>
      <xdr:spPr>
        <a:xfrm>
          <a:off x="2781300" y="27146249"/>
          <a:ext cx="3152775" cy="885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2505075</xdr:colOff>
      <xdr:row>0</xdr:row>
      <xdr:rowOff>19050</xdr:rowOff>
    </xdr:from>
    <xdr:to>
      <xdr:col>1</xdr:col>
      <xdr:colOff>3125308</xdr:colOff>
      <xdr:row>2</xdr:row>
      <xdr:rowOff>224390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xmlns="" id="{74FC8A41-90C8-466F-A630-84F66821CB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905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2667000</xdr:colOff>
      <xdr:row>38</xdr:row>
      <xdr:rowOff>9525</xdr:rowOff>
    </xdr:from>
    <xdr:to>
      <xdr:col>1</xdr:col>
      <xdr:colOff>3287233</xdr:colOff>
      <xdr:row>40</xdr:row>
      <xdr:rowOff>214864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xmlns="" id="{8851DA12-0648-4603-BCF9-2E41A8962AF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990600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2695575</xdr:colOff>
      <xdr:row>76</xdr:row>
      <xdr:rowOff>19050</xdr:rowOff>
    </xdr:from>
    <xdr:to>
      <xdr:col>1</xdr:col>
      <xdr:colOff>3315808</xdr:colOff>
      <xdr:row>78</xdr:row>
      <xdr:rowOff>224390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xmlns="" id="{442BD2C0-3711-40B2-BB3D-82A334296B2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97453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190500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31</xdr:row>
      <xdr:rowOff>0</xdr:rowOff>
    </xdr:from>
    <xdr:to>
      <xdr:col>7</xdr:col>
      <xdr:colOff>0</xdr:colOff>
      <xdr:row>34</xdr:row>
      <xdr:rowOff>171450</xdr:rowOff>
    </xdr:to>
    <xdr:sp macro="" textlink="">
      <xdr:nvSpPr>
        <xdr:cNvPr id="9" name="กล่องข้อความ 2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2781300" y="7419975"/>
          <a:ext cx="3152775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68</xdr:row>
      <xdr:rowOff>247649</xdr:rowOff>
    </xdr:from>
    <xdr:to>
      <xdr:col>7</xdr:col>
      <xdr:colOff>0</xdr:colOff>
      <xdr:row>72</xdr:row>
      <xdr:rowOff>171450</xdr:rowOff>
    </xdr:to>
    <xdr:sp macro="" textlink="">
      <xdr:nvSpPr>
        <xdr:cNvPr id="11" name="กล่องข้อความ 2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2781300" y="17564099"/>
          <a:ext cx="3152775" cy="9144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  <a:r>
            <a:rPr lang="th-TH" sz="15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107</xdr:row>
      <xdr:rowOff>0</xdr:rowOff>
    </xdr:from>
    <xdr:to>
      <xdr:col>7</xdr:col>
      <xdr:colOff>0</xdr:colOff>
      <xdr:row>110</xdr:row>
      <xdr:rowOff>133350</xdr:rowOff>
    </xdr:to>
    <xdr:sp macro="" textlink="">
      <xdr:nvSpPr>
        <xdr:cNvPr id="13" name="กล่องข้อความ 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2781300" y="27460575"/>
          <a:ext cx="315277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2447925</xdr:colOff>
      <xdr:row>0</xdr:row>
      <xdr:rowOff>28575</xdr:rowOff>
    </xdr:from>
    <xdr:to>
      <xdr:col>1</xdr:col>
      <xdr:colOff>3068158</xdr:colOff>
      <xdr:row>2</xdr:row>
      <xdr:rowOff>233915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xmlns="" id="{366B5973-96D5-467E-97A4-96C74084836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2857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2505075</xdr:colOff>
      <xdr:row>38</xdr:row>
      <xdr:rowOff>19050</xdr:rowOff>
    </xdr:from>
    <xdr:to>
      <xdr:col>1</xdr:col>
      <xdr:colOff>3125308</xdr:colOff>
      <xdr:row>40</xdr:row>
      <xdr:rowOff>224390</xdr:rowOff>
    </xdr:to>
    <xdr:pic>
      <xdr:nvPicPr>
        <xdr:cNvPr id="16" name="รูปภาพ 15">
          <a:extLst>
            <a:ext uri="{FF2B5EF4-FFF2-40B4-BE49-F238E27FC236}">
              <a16:creationId xmlns:a16="http://schemas.microsoft.com/office/drawing/2014/main" xmlns="" id="{710F1B27-4EEB-41C3-A553-4FEAF7585E7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99155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2486025</xdr:colOff>
      <xdr:row>76</xdr:row>
      <xdr:rowOff>47625</xdr:rowOff>
    </xdr:from>
    <xdr:to>
      <xdr:col>1</xdr:col>
      <xdr:colOff>3106258</xdr:colOff>
      <xdr:row>79</xdr:row>
      <xdr:rowOff>5315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xmlns="" id="{80685CCE-0A91-47A2-97A4-CDFB010BF07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1984057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190500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0" cy="390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2486025</xdr:colOff>
      <xdr:row>30</xdr:row>
      <xdr:rowOff>85726</xdr:rowOff>
    </xdr:from>
    <xdr:to>
      <xdr:col>6</xdr:col>
      <xdr:colOff>657225</xdr:colOff>
      <xdr:row>34</xdr:row>
      <xdr:rowOff>0</xdr:rowOff>
    </xdr:to>
    <xdr:sp macro="" textlink="">
      <xdr:nvSpPr>
        <xdr:cNvPr id="9" name="กล่องข้อความ 2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2771775" y="7258051"/>
          <a:ext cx="3152775" cy="9048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64</xdr:row>
      <xdr:rowOff>152400</xdr:rowOff>
    </xdr:from>
    <xdr:to>
      <xdr:col>7</xdr:col>
      <xdr:colOff>0</xdr:colOff>
      <xdr:row>67</xdr:row>
      <xdr:rowOff>228600</xdr:rowOff>
    </xdr:to>
    <xdr:sp macro="" textlink="">
      <xdr:nvSpPr>
        <xdr:cNvPr id="11" name="กล่องข้อความ 2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2781300" y="15487650"/>
          <a:ext cx="3152775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  <a:r>
            <a:rPr lang="th-TH" sz="15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  <a:p>
          <a:pPr algn="l"/>
          <a:endParaRPr lang="th-TH" sz="15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2495550</xdr:colOff>
      <xdr:row>98</xdr:row>
      <xdr:rowOff>180975</xdr:rowOff>
    </xdr:from>
    <xdr:to>
      <xdr:col>7</xdr:col>
      <xdr:colOff>0</xdr:colOff>
      <xdr:row>102</xdr:row>
      <xdr:rowOff>123825</xdr:rowOff>
    </xdr:to>
    <xdr:sp macro="" textlink="">
      <xdr:nvSpPr>
        <xdr:cNvPr id="13" name="กล่องข้อความ 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2781300" y="23679150"/>
          <a:ext cx="3152775" cy="933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2495550</xdr:colOff>
      <xdr:row>0</xdr:row>
      <xdr:rowOff>28575</xdr:rowOff>
    </xdr:from>
    <xdr:to>
      <xdr:col>1</xdr:col>
      <xdr:colOff>3115783</xdr:colOff>
      <xdr:row>2</xdr:row>
      <xdr:rowOff>233915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xmlns="" id="{C918FB69-E5B8-44E4-9612-48578FA0C9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857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2562225</xdr:colOff>
      <xdr:row>34</xdr:row>
      <xdr:rowOff>19050</xdr:rowOff>
    </xdr:from>
    <xdr:to>
      <xdr:col>1</xdr:col>
      <xdr:colOff>3182458</xdr:colOff>
      <xdr:row>36</xdr:row>
      <xdr:rowOff>224390</xdr:rowOff>
    </xdr:to>
    <xdr:pic>
      <xdr:nvPicPr>
        <xdr:cNvPr id="16" name="รูปภาพ 15">
          <a:extLst>
            <a:ext uri="{FF2B5EF4-FFF2-40B4-BE49-F238E27FC236}">
              <a16:creationId xmlns:a16="http://schemas.microsoft.com/office/drawing/2014/main" xmlns="" id="{5B58EFBC-B5A2-44B3-9DD3-565DEE9E204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84296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2533650</xdr:colOff>
      <xdr:row>68</xdr:row>
      <xdr:rowOff>19050</xdr:rowOff>
    </xdr:from>
    <xdr:to>
      <xdr:col>1</xdr:col>
      <xdr:colOff>3153883</xdr:colOff>
      <xdr:row>70</xdr:row>
      <xdr:rowOff>224390</xdr:rowOff>
    </xdr:to>
    <xdr:pic>
      <xdr:nvPicPr>
        <xdr:cNvPr id="17" name="รูปภาพ 16">
          <a:extLst>
            <a:ext uri="{FF2B5EF4-FFF2-40B4-BE49-F238E27FC236}">
              <a16:creationId xmlns:a16="http://schemas.microsoft.com/office/drawing/2014/main" xmlns="" id="{2DBCB9AC-2B29-46FC-A1F7-CE5126F169A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684020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190500</xdr:rowOff>
    </xdr:to>
    <xdr:pic>
      <xdr:nvPicPr>
        <xdr:cNvPr id="20" name="รูปภาพ 19">
          <a:extLst>
            <a:ext uri="{FF2B5EF4-FFF2-40B4-BE49-F238E27FC236}">
              <a16:creationId xmlns:a16="http://schemas.microsoft.com/office/drawing/2014/main" xmlns="" id="{00000000-0008-0000-0600-00001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30</xdr:row>
      <xdr:rowOff>247649</xdr:rowOff>
    </xdr:from>
    <xdr:to>
      <xdr:col>7</xdr:col>
      <xdr:colOff>0</xdr:colOff>
      <xdr:row>34</xdr:row>
      <xdr:rowOff>180974</xdr:rowOff>
    </xdr:to>
    <xdr:sp macro="" textlink="">
      <xdr:nvSpPr>
        <xdr:cNvPr id="21" name="กล่องข้อความ 2">
          <a:extLst>
            <a:ext uri="{FF2B5EF4-FFF2-40B4-BE49-F238E27FC236}">
              <a16:creationId xmlns:a16="http://schemas.microsoft.com/office/drawing/2014/main" xmlns="" id="{00000000-0008-0000-0600-000015000000}"/>
            </a:ext>
          </a:extLst>
        </xdr:cNvPr>
        <xdr:cNvSpPr txBox="1"/>
      </xdr:nvSpPr>
      <xdr:spPr>
        <a:xfrm>
          <a:off x="2781300" y="7762874"/>
          <a:ext cx="315277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69</xdr:row>
      <xdr:rowOff>0</xdr:rowOff>
    </xdr:from>
    <xdr:to>
      <xdr:col>7</xdr:col>
      <xdr:colOff>0</xdr:colOff>
      <xdr:row>72</xdr:row>
      <xdr:rowOff>133350</xdr:rowOff>
    </xdr:to>
    <xdr:sp macro="" textlink="">
      <xdr:nvSpPr>
        <xdr:cNvPr id="23" name="กล่องข้อความ 2">
          <a:extLst>
            <a:ext uri="{FF2B5EF4-FFF2-40B4-BE49-F238E27FC236}">
              <a16:creationId xmlns:a16="http://schemas.microsoft.com/office/drawing/2014/main" xmlns="" id="{00000000-0008-0000-0600-000017000000}"/>
            </a:ext>
          </a:extLst>
        </xdr:cNvPr>
        <xdr:cNvSpPr txBox="1"/>
      </xdr:nvSpPr>
      <xdr:spPr>
        <a:xfrm>
          <a:off x="2781300" y="17697450"/>
          <a:ext cx="3152775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</a:t>
          </a:r>
          <a:r>
            <a:rPr lang="th-TH" sz="15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106</xdr:row>
      <xdr:rowOff>247649</xdr:rowOff>
    </xdr:from>
    <xdr:to>
      <xdr:col>7</xdr:col>
      <xdr:colOff>0</xdr:colOff>
      <xdr:row>110</xdr:row>
      <xdr:rowOff>123824</xdr:rowOff>
    </xdr:to>
    <xdr:sp macro="" textlink="">
      <xdr:nvSpPr>
        <xdr:cNvPr id="25" name="กล่องข้อความ 2">
          <a:extLst>
            <a:ext uri="{FF2B5EF4-FFF2-40B4-BE49-F238E27FC236}">
              <a16:creationId xmlns:a16="http://schemas.microsoft.com/office/drawing/2014/main" xmlns="" id="{00000000-0008-0000-0600-000019000000}"/>
            </a:ext>
          </a:extLst>
        </xdr:cNvPr>
        <xdr:cNvSpPr txBox="1"/>
      </xdr:nvSpPr>
      <xdr:spPr>
        <a:xfrm>
          <a:off x="2781300" y="27593924"/>
          <a:ext cx="3152775" cy="866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(..................................................)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2495550</xdr:colOff>
      <xdr:row>0</xdr:row>
      <xdr:rowOff>28575</xdr:rowOff>
    </xdr:from>
    <xdr:to>
      <xdr:col>1</xdr:col>
      <xdr:colOff>3115783</xdr:colOff>
      <xdr:row>2</xdr:row>
      <xdr:rowOff>233915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xmlns="" id="{525735E7-CABB-4A20-BC42-48A695E0B6A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857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2495550</xdr:colOff>
      <xdr:row>38</xdr:row>
      <xdr:rowOff>19050</xdr:rowOff>
    </xdr:from>
    <xdr:to>
      <xdr:col>1</xdr:col>
      <xdr:colOff>3115783</xdr:colOff>
      <xdr:row>40</xdr:row>
      <xdr:rowOff>224390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xmlns="" id="{EE628A94-EC28-4DC3-A842-A34EDE59AB8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97631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2524125</xdr:colOff>
      <xdr:row>76</xdr:row>
      <xdr:rowOff>28575</xdr:rowOff>
    </xdr:from>
    <xdr:to>
      <xdr:col>1</xdr:col>
      <xdr:colOff>3144358</xdr:colOff>
      <xdr:row>78</xdr:row>
      <xdr:rowOff>233915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97072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190500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31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9" name="กล่องข้อความ 2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2762250" y="7419975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69</xdr:row>
      <xdr:rowOff>0</xdr:rowOff>
    </xdr:from>
    <xdr:to>
      <xdr:col>7</xdr:col>
      <xdr:colOff>0</xdr:colOff>
      <xdr:row>72</xdr:row>
      <xdr:rowOff>0</xdr:rowOff>
    </xdr:to>
    <xdr:sp macro="" textlink="">
      <xdr:nvSpPr>
        <xdr:cNvPr id="11" name="กล่องข้อความ 2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2762250" y="17068800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107</xdr:row>
      <xdr:rowOff>0</xdr:rowOff>
    </xdr:from>
    <xdr:to>
      <xdr:col>7</xdr:col>
      <xdr:colOff>0</xdr:colOff>
      <xdr:row>110</xdr:row>
      <xdr:rowOff>0</xdr:rowOff>
    </xdr:to>
    <xdr:sp macro="" textlink="">
      <xdr:nvSpPr>
        <xdr:cNvPr id="13" name="กล่องข้อความ 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2762250" y="26717625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2724150</xdr:colOff>
      <xdr:row>76</xdr:row>
      <xdr:rowOff>38100</xdr:rowOff>
    </xdr:from>
    <xdr:to>
      <xdr:col>1</xdr:col>
      <xdr:colOff>3344383</xdr:colOff>
      <xdr:row>78</xdr:row>
      <xdr:rowOff>243440</xdr:rowOff>
    </xdr:to>
    <xdr:pic>
      <xdr:nvPicPr>
        <xdr:cNvPr id="15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885950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2724150</xdr:colOff>
      <xdr:row>38</xdr:row>
      <xdr:rowOff>19050</xdr:rowOff>
    </xdr:from>
    <xdr:to>
      <xdr:col>1</xdr:col>
      <xdr:colOff>3344383</xdr:colOff>
      <xdr:row>40</xdr:row>
      <xdr:rowOff>224390</xdr:rowOff>
    </xdr:to>
    <xdr:pic>
      <xdr:nvPicPr>
        <xdr:cNvPr id="16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42975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2686050</xdr:colOff>
      <xdr:row>0</xdr:row>
      <xdr:rowOff>0</xdr:rowOff>
    </xdr:from>
    <xdr:to>
      <xdr:col>1</xdr:col>
      <xdr:colOff>3306283</xdr:colOff>
      <xdr:row>2</xdr:row>
      <xdr:rowOff>205340</xdr:rowOff>
    </xdr:to>
    <xdr:pic>
      <xdr:nvPicPr>
        <xdr:cNvPr id="17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190500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31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9" name="กล่องข้อความ 2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SpPr txBox="1"/>
      </xdr:nvSpPr>
      <xdr:spPr>
        <a:xfrm>
          <a:off x="2762250" y="7419975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69</xdr:row>
      <xdr:rowOff>0</xdr:rowOff>
    </xdr:from>
    <xdr:to>
      <xdr:col>7</xdr:col>
      <xdr:colOff>0</xdr:colOff>
      <xdr:row>72</xdr:row>
      <xdr:rowOff>0</xdr:rowOff>
    </xdr:to>
    <xdr:sp macro="" textlink="">
      <xdr:nvSpPr>
        <xdr:cNvPr id="11" name="กล่องข้อความ 2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SpPr txBox="1"/>
      </xdr:nvSpPr>
      <xdr:spPr>
        <a:xfrm>
          <a:off x="2762250" y="17068800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107</xdr:row>
      <xdr:rowOff>0</xdr:rowOff>
    </xdr:from>
    <xdr:to>
      <xdr:col>7</xdr:col>
      <xdr:colOff>0</xdr:colOff>
      <xdr:row>110</xdr:row>
      <xdr:rowOff>0</xdr:rowOff>
    </xdr:to>
    <xdr:sp macro="" textlink="">
      <xdr:nvSpPr>
        <xdr:cNvPr id="13" name="กล่องข้อความ 2">
          <a:extLst>
            <a:ext uri="{FF2B5EF4-FFF2-40B4-BE49-F238E27FC236}">
              <a16:creationId xmlns:a16="http://schemas.microsoft.com/office/drawing/2014/main" xmlns="" id="{00000000-0008-0000-0800-00000D000000}"/>
            </a:ext>
          </a:extLst>
        </xdr:cNvPr>
        <xdr:cNvSpPr txBox="1"/>
      </xdr:nvSpPr>
      <xdr:spPr>
        <a:xfrm>
          <a:off x="2762250" y="26717625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2733675</xdr:colOff>
      <xdr:row>0</xdr:row>
      <xdr:rowOff>28575</xdr:rowOff>
    </xdr:from>
    <xdr:to>
      <xdr:col>1</xdr:col>
      <xdr:colOff>3353908</xdr:colOff>
      <xdr:row>2</xdr:row>
      <xdr:rowOff>233915</xdr:rowOff>
    </xdr:to>
    <xdr:pic>
      <xdr:nvPicPr>
        <xdr:cNvPr id="15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857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2695575</xdr:colOff>
      <xdr:row>38</xdr:row>
      <xdr:rowOff>19050</xdr:rowOff>
    </xdr:from>
    <xdr:to>
      <xdr:col>1</xdr:col>
      <xdr:colOff>3315808</xdr:colOff>
      <xdr:row>40</xdr:row>
      <xdr:rowOff>224390</xdr:rowOff>
    </xdr:to>
    <xdr:pic>
      <xdr:nvPicPr>
        <xdr:cNvPr id="16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942975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2771775</xdr:colOff>
      <xdr:row>76</xdr:row>
      <xdr:rowOff>9525</xdr:rowOff>
    </xdr:from>
    <xdr:to>
      <xdr:col>1</xdr:col>
      <xdr:colOff>3392008</xdr:colOff>
      <xdr:row>78</xdr:row>
      <xdr:rowOff>214865</xdr:rowOff>
    </xdr:to>
    <xdr:pic>
      <xdr:nvPicPr>
        <xdr:cNvPr id="17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8309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2200276</xdr:colOff>
      <xdr:row>0</xdr:row>
      <xdr:rowOff>47625</xdr:rowOff>
    </xdr:from>
    <xdr:to>
      <xdr:col>1</xdr:col>
      <xdr:colOff>2200276</xdr:colOff>
      <xdr:row>1</xdr:row>
      <xdr:rowOff>190500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7625"/>
          <a:ext cx="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2495550</xdr:colOff>
      <xdr:row>31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SpPr txBox="1"/>
      </xdr:nvSpPr>
      <xdr:spPr>
        <a:xfrm>
          <a:off x="2762250" y="7419975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69</xdr:row>
      <xdr:rowOff>0</xdr:rowOff>
    </xdr:from>
    <xdr:to>
      <xdr:col>7</xdr:col>
      <xdr:colOff>0</xdr:colOff>
      <xdr:row>72</xdr:row>
      <xdr:rowOff>0</xdr:rowOff>
    </xdr:to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SpPr txBox="1"/>
      </xdr:nvSpPr>
      <xdr:spPr>
        <a:xfrm>
          <a:off x="2762250" y="17068800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>
    <xdr:from>
      <xdr:col>1</xdr:col>
      <xdr:colOff>2495550</xdr:colOff>
      <xdr:row>107</xdr:row>
      <xdr:rowOff>0</xdr:rowOff>
    </xdr:from>
    <xdr:to>
      <xdr:col>7</xdr:col>
      <xdr:colOff>0</xdr:colOff>
      <xdr:row>110</xdr:row>
      <xdr:rowOff>0</xdr:rowOff>
    </xdr:to>
    <xdr:sp macro="" textlink="">
      <xdr:nvSpPr>
        <xdr:cNvPr id="7" name="กล่องข้อความ 2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SpPr txBox="1"/>
      </xdr:nvSpPr>
      <xdr:spPr>
        <a:xfrm>
          <a:off x="2762250" y="26717625"/>
          <a:ext cx="2857500" cy="742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................................................... ผู้ประเมิน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( ............................................... )</a:t>
          </a:r>
        </a:p>
        <a:p>
          <a:pPr algn="l"/>
          <a:r>
            <a:rPr lang="th-TH" sz="15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....... / ......... / .........</a:t>
          </a:r>
        </a:p>
      </xdr:txBody>
    </xdr:sp>
    <xdr:clientData/>
  </xdr:twoCellAnchor>
  <xdr:twoCellAnchor editAs="oneCell">
    <xdr:from>
      <xdr:col>1</xdr:col>
      <xdr:colOff>2771775</xdr:colOff>
      <xdr:row>0</xdr:row>
      <xdr:rowOff>38100</xdr:rowOff>
    </xdr:from>
    <xdr:to>
      <xdr:col>1</xdr:col>
      <xdr:colOff>3392008</xdr:colOff>
      <xdr:row>2</xdr:row>
      <xdr:rowOff>243440</xdr:rowOff>
    </xdr:to>
    <xdr:pic>
      <xdr:nvPicPr>
        <xdr:cNvPr id="9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3810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2762250</xdr:colOff>
      <xdr:row>38</xdr:row>
      <xdr:rowOff>28575</xdr:rowOff>
    </xdr:from>
    <xdr:to>
      <xdr:col>1</xdr:col>
      <xdr:colOff>3382483</xdr:colOff>
      <xdr:row>40</xdr:row>
      <xdr:rowOff>233915</xdr:rowOff>
    </xdr:to>
    <xdr:pic>
      <xdr:nvPicPr>
        <xdr:cNvPr id="10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43927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2762250</xdr:colOff>
      <xdr:row>76</xdr:row>
      <xdr:rowOff>19050</xdr:rowOff>
    </xdr:from>
    <xdr:to>
      <xdr:col>1</xdr:col>
      <xdr:colOff>3382483</xdr:colOff>
      <xdr:row>78</xdr:row>
      <xdr:rowOff>224390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xmlns="" id="{AC3AACAC-574D-4E7D-B493-A2EB05F373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8840450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257176</xdr:colOff>
      <xdr:row>21</xdr:row>
      <xdr:rowOff>161923</xdr:rowOff>
    </xdr:from>
    <xdr:to>
      <xdr:col>8</xdr:col>
      <xdr:colOff>1</xdr:colOff>
      <xdr:row>30</xdr:row>
      <xdr:rowOff>209550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 txBox="1"/>
      </xdr:nvSpPr>
      <xdr:spPr>
        <a:xfrm>
          <a:off x="1543051" y="5495923"/>
          <a:ext cx="3924300" cy="2447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 .......................................................  หัวหน้างานพัฒนาหลักสูตร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</a:t>
          </a:r>
          <a:r>
            <a:rPr lang="th-TH" sz="14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(นางสาวจุฑามาศ  ชนะภัย</a:t>
          </a: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endParaRPr lang="th-TH" sz="1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 ...................................................... หัวหน้ากลุ่มบริหารวิชาการ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(นางสาววิลัยพร  พิทักษา)</a:t>
          </a:r>
          <a:endParaRPr lang="th-TH" sz="1400">
            <a:solidFill>
              <a:sysClr val="windowText" lastClr="000000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1400">
            <a:solidFill>
              <a:sysClr val="windowText" lastClr="000000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 ....................................................... รองผู้อำนวยการกลุ่มบริหารวิชาการ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(นางสาวสุดา</a:t>
          </a:r>
          <a:r>
            <a:rPr lang="th-TH" sz="1400" baseline="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เจ๊ะหวังมา</a:t>
          </a:r>
          <a:r>
            <a:rPr lang="th-TH" sz="140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endParaRPr lang="th-TH" sz="1400">
            <a:solidFill>
              <a:sysClr val="windowText" lastClr="000000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 ....................................................... ผู้อำนวยการโรงเรียน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(นางจิรภา  สบายดี)</a:t>
          </a:r>
          <a:endParaRPr lang="th-TH" sz="1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3</xdr:col>
      <xdr:colOff>552450</xdr:colOff>
      <xdr:row>0</xdr:row>
      <xdr:rowOff>47625</xdr:rowOff>
    </xdr:from>
    <xdr:to>
      <xdr:col>4</xdr:col>
      <xdr:colOff>363058</xdr:colOff>
      <xdr:row>2</xdr:row>
      <xdr:rowOff>214865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xmlns="" id="{72FD04AA-00A0-4824-AFF3-A801B45507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47625"/>
          <a:ext cx="620233" cy="700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30"/>
  <sheetViews>
    <sheetView tabSelected="1" workbookViewId="0">
      <selection activeCell="O4" sqref="O4"/>
    </sheetView>
  </sheetViews>
  <sheetFormatPr defaultRowHeight="14.25"/>
  <cols>
    <col min="6" max="6" width="18.625" customWidth="1"/>
    <col min="7" max="7" width="32.625" customWidth="1"/>
    <col min="8" max="8" width="11.25" customWidth="1"/>
  </cols>
  <sheetData>
    <row r="3" spans="4:9">
      <c r="D3" s="39"/>
      <c r="E3" s="39"/>
      <c r="F3" s="39"/>
      <c r="G3" s="39"/>
      <c r="H3" s="39"/>
      <c r="I3" s="39"/>
    </row>
    <row r="4" spans="4:9" ht="17.25" customHeight="1">
      <c r="D4" s="39"/>
      <c r="E4" s="39"/>
      <c r="F4" s="39"/>
      <c r="G4" s="39"/>
      <c r="H4" s="39"/>
      <c r="I4" s="39"/>
    </row>
    <row r="5" spans="4:9">
      <c r="D5" s="39"/>
      <c r="E5" s="39"/>
      <c r="F5" s="39"/>
      <c r="G5" s="39"/>
      <c r="H5" s="39"/>
      <c r="I5" s="39"/>
    </row>
    <row r="6" spans="4:9">
      <c r="D6" s="39"/>
      <c r="E6" s="39"/>
      <c r="F6" s="39"/>
      <c r="G6" s="39"/>
      <c r="H6" s="39"/>
      <c r="I6" s="39"/>
    </row>
    <row r="7" spans="4:9">
      <c r="D7" s="39"/>
      <c r="E7" s="39"/>
      <c r="F7" s="39"/>
      <c r="G7" s="39"/>
      <c r="H7" s="39"/>
      <c r="I7" s="39"/>
    </row>
    <row r="8" spans="4:9">
      <c r="D8" s="39"/>
      <c r="E8" s="39"/>
      <c r="F8" s="39"/>
      <c r="G8" s="39"/>
      <c r="H8" s="39"/>
      <c r="I8" s="39"/>
    </row>
    <row r="9" spans="4:9">
      <c r="D9" s="39"/>
      <c r="E9" s="39"/>
      <c r="F9" s="39"/>
      <c r="G9" s="39"/>
      <c r="H9" s="39"/>
      <c r="I9" s="39"/>
    </row>
    <row r="10" spans="4:9" ht="21">
      <c r="D10" s="39"/>
      <c r="E10" s="39"/>
      <c r="F10" s="38" t="s">
        <v>34</v>
      </c>
      <c r="G10" s="41"/>
      <c r="H10" s="39"/>
      <c r="I10" s="39"/>
    </row>
    <row r="11" spans="4:9" ht="21">
      <c r="D11" s="39"/>
      <c r="E11" s="39"/>
      <c r="F11" s="38" t="s">
        <v>35</v>
      </c>
      <c r="G11" s="41"/>
      <c r="H11" s="39"/>
      <c r="I11" s="39"/>
    </row>
    <row r="12" spans="4:9" ht="21">
      <c r="D12" s="39"/>
      <c r="E12" s="39"/>
      <c r="F12" s="38" t="s">
        <v>36</v>
      </c>
      <c r="G12" s="41"/>
      <c r="H12" s="39"/>
      <c r="I12" s="39"/>
    </row>
    <row r="13" spans="4:9" ht="21">
      <c r="D13" s="39"/>
      <c r="E13" s="39"/>
      <c r="F13" s="38" t="s">
        <v>37</v>
      </c>
      <c r="G13" s="41"/>
      <c r="H13" s="39"/>
      <c r="I13" s="39"/>
    </row>
    <row r="14" spans="4:9" ht="21">
      <c r="D14" s="39"/>
      <c r="E14" s="39"/>
      <c r="F14" s="38" t="s">
        <v>38</v>
      </c>
      <c r="G14" s="41"/>
      <c r="H14" s="39"/>
      <c r="I14" s="39"/>
    </row>
    <row r="15" spans="4:9" ht="21">
      <c r="D15" s="39"/>
      <c r="E15" s="39"/>
      <c r="F15" s="38" t="s">
        <v>39</v>
      </c>
      <c r="G15" s="41"/>
      <c r="H15" s="39"/>
      <c r="I15" s="39"/>
    </row>
    <row r="16" spans="4:9" ht="21">
      <c r="D16" s="39"/>
      <c r="E16" s="39"/>
      <c r="F16" s="38" t="s">
        <v>40</v>
      </c>
      <c r="G16" s="41"/>
      <c r="H16" s="39"/>
      <c r="I16" s="39"/>
    </row>
    <row r="17" spans="4:9" ht="21">
      <c r="D17" s="39"/>
      <c r="E17" s="39"/>
      <c r="F17" s="38"/>
      <c r="G17" s="41"/>
      <c r="H17" s="39"/>
      <c r="I17" s="39"/>
    </row>
    <row r="18" spans="4:9" ht="21">
      <c r="D18" s="39"/>
      <c r="E18" s="39"/>
      <c r="F18" s="40"/>
      <c r="G18" s="40"/>
      <c r="H18" s="39"/>
      <c r="I18" s="39"/>
    </row>
    <row r="19" spans="4:9" ht="21">
      <c r="D19" s="39"/>
      <c r="E19" s="39"/>
      <c r="F19" s="29" t="s">
        <v>31</v>
      </c>
      <c r="G19" s="29" t="s">
        <v>43</v>
      </c>
      <c r="H19" s="29" t="s">
        <v>44</v>
      </c>
      <c r="I19" s="39"/>
    </row>
    <row r="20" spans="4:9" ht="21">
      <c r="D20" s="39"/>
      <c r="E20" s="39"/>
      <c r="F20" s="38" t="s">
        <v>42</v>
      </c>
      <c r="G20" s="30"/>
      <c r="H20" s="30"/>
      <c r="I20" s="39"/>
    </row>
    <row r="21" spans="4:9" ht="21">
      <c r="D21" s="39"/>
      <c r="E21" s="39"/>
      <c r="F21" s="38" t="s">
        <v>45</v>
      </c>
      <c r="G21" s="30"/>
      <c r="H21" s="30"/>
      <c r="I21" s="39"/>
    </row>
    <row r="22" spans="4:9" ht="21">
      <c r="D22" s="39"/>
      <c r="E22" s="39"/>
      <c r="F22" s="38" t="s">
        <v>46</v>
      </c>
      <c r="G22" s="30"/>
      <c r="H22" s="30"/>
      <c r="I22" s="39"/>
    </row>
    <row r="23" spans="4:9" ht="21">
      <c r="D23" s="39"/>
      <c r="E23" s="39"/>
      <c r="F23" s="38" t="s">
        <v>47</v>
      </c>
      <c r="G23" s="59"/>
      <c r="H23" s="59"/>
      <c r="I23" s="39"/>
    </row>
    <row r="24" spans="4:9" ht="21">
      <c r="D24" s="39"/>
      <c r="E24" s="39"/>
      <c r="F24" s="38" t="s">
        <v>48</v>
      </c>
      <c r="G24" s="59"/>
      <c r="H24" s="59"/>
      <c r="I24" s="39"/>
    </row>
    <row r="25" spans="4:9" ht="21">
      <c r="D25" s="39"/>
      <c r="E25" s="39"/>
      <c r="F25" s="38" t="s">
        <v>49</v>
      </c>
      <c r="G25" s="30"/>
      <c r="H25" s="30"/>
      <c r="I25" s="39"/>
    </row>
    <row r="26" spans="4:9" ht="21">
      <c r="D26" s="39"/>
      <c r="E26" s="39"/>
      <c r="F26" s="38" t="s">
        <v>50</v>
      </c>
      <c r="G26" s="30"/>
      <c r="H26" s="30"/>
      <c r="I26" s="39"/>
    </row>
    <row r="27" spans="4:9" ht="21">
      <c r="D27" s="39"/>
      <c r="E27" s="39"/>
      <c r="F27" s="38" t="s">
        <v>51</v>
      </c>
      <c r="G27" s="30"/>
      <c r="H27" s="30"/>
      <c r="I27" s="39"/>
    </row>
    <row r="28" spans="4:9">
      <c r="D28" s="39"/>
      <c r="E28" s="39"/>
      <c r="F28" s="39"/>
      <c r="G28" s="39"/>
      <c r="H28" s="39"/>
      <c r="I28" s="39"/>
    </row>
    <row r="29" spans="4:9">
      <c r="D29" s="39"/>
      <c r="E29" s="39"/>
      <c r="F29" s="39"/>
      <c r="G29" s="39"/>
      <c r="H29" s="39"/>
      <c r="I29" s="39"/>
    </row>
    <row r="30" spans="4:9">
      <c r="D30" s="39"/>
      <c r="E30" s="39"/>
      <c r="F30" s="39"/>
      <c r="G30" s="39"/>
      <c r="H30" s="39"/>
      <c r="I30" s="39"/>
    </row>
  </sheetData>
  <phoneticPr fontId="14" type="noConversion"/>
  <dataValidations count="1">
    <dataValidation type="whole" allowBlank="1" showInputMessage="1" showErrorMessage="1" sqref="H20:H27">
      <formula1>0</formula1>
      <formula2>100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ฐานข้อมูล!$B$1:$B$6</xm:f>
          </x14:formula1>
          <xm:sqref>G12</xm:sqref>
        </x14:dataValidation>
        <x14:dataValidation type="list" allowBlank="1" showInputMessage="1" showErrorMessage="1">
          <x14:formula1>
            <xm:f>ฐานข้อมูล!$B$1:$B$2</xm:f>
          </x14:formula1>
          <xm:sqref>G13</xm:sqref>
        </x14:dataValidation>
        <x14:dataValidation type="list" allowBlank="1" showInputMessage="1" showErrorMessage="1">
          <x14:formula1>
            <xm:f>ฐานข้อมูล!$C$1:$C$9</xm:f>
          </x14:formula1>
          <xm:sqref>G16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0:L41"/>
  <sheetViews>
    <sheetView view="pageLayout" zoomScale="112" zoomScaleNormal="86" zoomScalePageLayoutView="112" workbookViewId="0">
      <selection activeCell="K45" sqref="A1:K45"/>
    </sheetView>
  </sheetViews>
  <sheetFormatPr defaultColWidth="9" defaultRowHeight="15"/>
  <cols>
    <col min="1" max="12" width="9" style="31"/>
    <col min="13" max="16384" width="9" style="2"/>
  </cols>
  <sheetData>
    <row r="10" spans="1:11" ht="33.75">
      <c r="A10" s="72" t="s">
        <v>63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1" spans="1:11" ht="12" customHeight="1"/>
    <row r="12" spans="1:11" ht="28.5">
      <c r="A12" s="71" t="str">
        <f>"รหัสวิชา"&amp;" "&amp; กรุณากรอกข้อมูล!G10&amp;"     "&amp;"รายวิชา"&amp;" "&amp;กรุณากรอกข้อมูล!G11</f>
        <v xml:space="preserve">รหัสวิชา      รายวิชา 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</row>
    <row r="13" spans="1:11" ht="28.5">
      <c r="A13" s="71" t="str">
        <f>"ชั้นมัธยมศึกษาปีที่"&amp;" "&amp;กรุณากรอกข้อมูล!G12</f>
        <v xml:space="preserve">ชั้นมัธยมศึกษาปีที่ 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1" ht="28.5">
      <c r="A14" s="71" t="str">
        <f>"ภาคเรียนที่"&amp;" "&amp;กรุณากรอกข้อมูล!G13&amp;"      "&amp;"ปีการศึกษา"&amp;" "&amp;กรุณากรอกข้อมูล!G14</f>
        <v xml:space="preserve">ภาคเรียนที่       ปีการศึกษา 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24" spans="1:11" ht="28.5">
      <c r="A24" s="71" t="s">
        <v>0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</row>
    <row r="26" spans="1:11" ht="30.75">
      <c r="A26" s="73">
        <f>กรุณากรอกข้อมูล!G15</f>
        <v>0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30.75">
      <c r="A27" s="73" t="str">
        <f>"กลุ่มสาระการเรียนรู้"&amp;กรุณากรอกข้อมูล!G16</f>
        <v>กลุ่มสาระการเรียนรู้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</row>
    <row r="38" spans="1:11" ht="28.5">
      <c r="A38" s="71" t="s">
        <v>67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1" ht="28.5">
      <c r="A39" s="71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</row>
    <row r="40" spans="1:11" ht="28.5">
      <c r="A40" s="70" t="s">
        <v>70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</row>
    <row r="41" spans="1:11" ht="28.5">
      <c r="A41" s="70" t="s">
        <v>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</row>
  </sheetData>
  <mergeCells count="11">
    <mergeCell ref="A10:K10"/>
    <mergeCell ref="A12:K12"/>
    <mergeCell ref="A13:K13"/>
    <mergeCell ref="A14:K14"/>
    <mergeCell ref="A27:K27"/>
    <mergeCell ref="A26:K26"/>
    <mergeCell ref="A41:K41"/>
    <mergeCell ref="A39:K39"/>
    <mergeCell ref="A24:K24"/>
    <mergeCell ref="A38:K38"/>
    <mergeCell ref="A40:K40"/>
  </mergeCells>
  <pageMargins left="0.35" right="1.5318627450980392E-2" top="0.25" bottom="0.2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Q17"/>
  <sheetViews>
    <sheetView view="pageLayout" zoomScaleNormal="100" workbookViewId="0">
      <selection activeCell="E15" sqref="E15:I15"/>
    </sheetView>
  </sheetViews>
  <sheetFormatPr defaultColWidth="9" defaultRowHeight="21"/>
  <cols>
    <col min="1" max="1" width="8.625" style="3" customWidth="1"/>
    <col min="2" max="7" width="9" style="3"/>
    <col min="8" max="8" width="9" style="3" customWidth="1"/>
    <col min="9" max="9" width="12.375" style="3" customWidth="1"/>
    <col min="10" max="16384" width="9" style="3"/>
  </cols>
  <sheetData>
    <row r="3" spans="1:17" ht="23.25">
      <c r="A3" s="74"/>
      <c r="B3" s="75"/>
      <c r="C3" s="75"/>
      <c r="D3" s="75"/>
      <c r="E3" s="75"/>
      <c r="F3" s="75"/>
      <c r="G3" s="75"/>
      <c r="H3" s="75"/>
      <c r="I3" s="75"/>
    </row>
    <row r="4" spans="1:17">
      <c r="M4" s="34"/>
      <c r="N4"/>
      <c r="O4"/>
      <c r="P4"/>
      <c r="Q4"/>
    </row>
    <row r="5" spans="1:17">
      <c r="B5" s="4"/>
      <c r="C5" s="76"/>
      <c r="D5" s="76"/>
      <c r="E5" s="76"/>
      <c r="F5" s="76"/>
      <c r="G5" s="76"/>
      <c r="H5" s="76"/>
      <c r="M5"/>
      <c r="N5"/>
      <c r="O5"/>
      <c r="P5"/>
      <c r="Q5" s="34"/>
    </row>
    <row r="6" spans="1:17">
      <c r="B6" s="76"/>
      <c r="C6" s="76"/>
      <c r="D6" s="76"/>
      <c r="E6" s="76"/>
      <c r="F6" s="76"/>
      <c r="G6" s="76"/>
      <c r="H6" s="76"/>
    </row>
    <row r="7" spans="1:17">
      <c r="B7" s="4"/>
      <c r="C7" s="4"/>
      <c r="D7" s="4"/>
      <c r="E7" s="4"/>
      <c r="F7" s="4"/>
      <c r="G7" s="4"/>
      <c r="H7" s="4"/>
    </row>
    <row r="8" spans="1:17">
      <c r="B8" s="4"/>
      <c r="C8" s="4"/>
      <c r="D8" s="4"/>
      <c r="E8" s="4"/>
      <c r="F8" s="4"/>
      <c r="G8" s="4"/>
      <c r="H8" s="4"/>
    </row>
    <row r="9" spans="1:17" ht="20.25" customHeight="1">
      <c r="A9" s="33" t="s">
        <v>41</v>
      </c>
      <c r="B9" s="33"/>
      <c r="C9" s="78" t="str">
        <f>"รายงานการประเมินผลการจัดทำหน่วยการเรียนรู้ รหัสวิชา"&amp;" "&amp;กรุณากรอกข้อมูล!G10</f>
        <v xml:space="preserve">รายงานการประเมินผลการจัดทำหน่วยการเรียนรู้ รหัสวิชา </v>
      </c>
      <c r="D9" s="78"/>
      <c r="E9" s="78"/>
      <c r="F9" s="78"/>
      <c r="G9" s="78"/>
      <c r="H9" s="78"/>
      <c r="I9" s="78"/>
    </row>
    <row r="10" spans="1:17" ht="19.5" customHeight="1">
      <c r="A10" s="78" t="str">
        <f>"         "&amp;"รายวิชา"&amp;" "&amp;กรุณากรอกข้อมูล!G11&amp;" "&amp;"ชั้นมัธยมศึกษาปีที่"&amp;" "&amp;กรุณากรอกข้อมูล!G12&amp;" "&amp;"ภาคเรียนที่"&amp;" "&amp;กรุณากรอกข้อมูล!G13&amp;" "&amp;"ปีการศึกษา"&amp;" "&amp;กรุณากรอกข้อมูล!G14&amp;" "&amp;"เป็นการประเมินผล"</f>
        <v xml:space="preserve">         รายวิชา  ชั้นมัธยมศึกษาปีที่  ภาคเรียนที่  ปีการศึกษา  เป็นการประเมินผล</v>
      </c>
      <c r="B10" s="78"/>
      <c r="C10" s="78"/>
      <c r="D10" s="78"/>
      <c r="E10" s="78"/>
      <c r="F10" s="78"/>
      <c r="G10" s="78"/>
      <c r="H10" s="78"/>
      <c r="I10" s="78"/>
    </row>
    <row r="11" spans="1:17">
      <c r="A11" s="33"/>
      <c r="B11" s="33"/>
      <c r="C11" s="33"/>
      <c r="D11" s="33"/>
      <c r="E11" s="33"/>
      <c r="F11" s="33"/>
      <c r="G11" s="33"/>
      <c r="H11" s="33"/>
    </row>
    <row r="12" spans="1:17">
      <c r="A12" s="33"/>
      <c r="B12" s="33"/>
      <c r="C12" s="33"/>
      <c r="D12" s="33"/>
      <c r="E12" s="33"/>
      <c r="F12" s="33"/>
      <c r="G12" s="33"/>
      <c r="H12" s="33"/>
    </row>
    <row r="13" spans="1:17" ht="28.5" customHeight="1">
      <c r="A13" s="33"/>
      <c r="B13" s="33"/>
      <c r="C13" s="33"/>
      <c r="D13" s="33"/>
      <c r="E13" s="33"/>
      <c r="F13" s="33"/>
      <c r="G13" s="33"/>
      <c r="H13" s="33"/>
    </row>
    <row r="14" spans="1:17" ht="3.75" customHeight="1">
      <c r="A14" s="33"/>
      <c r="B14" s="33"/>
      <c r="C14" s="33"/>
      <c r="D14" s="33"/>
      <c r="E14" s="33"/>
      <c r="F14" s="33"/>
      <c r="G14" s="33"/>
      <c r="H14" s="33"/>
    </row>
    <row r="15" spans="1:17" ht="24" customHeight="1">
      <c r="A15" s="33"/>
      <c r="B15" s="33"/>
      <c r="C15" s="33"/>
      <c r="D15" s="33"/>
      <c r="E15" s="77">
        <f>กรุณากรอกข้อมูล!G15</f>
        <v>0</v>
      </c>
      <c r="F15" s="77"/>
      <c r="G15" s="77"/>
      <c r="H15" s="77"/>
      <c r="I15" s="77"/>
    </row>
    <row r="16" spans="1:17">
      <c r="A16" s="33"/>
      <c r="B16" s="33"/>
      <c r="C16" s="33"/>
      <c r="D16" s="33"/>
      <c r="E16" s="33"/>
      <c r="F16" s="33"/>
      <c r="G16" s="33"/>
      <c r="H16" s="33"/>
    </row>
    <row r="17" spans="1:8">
      <c r="A17" s="33"/>
      <c r="B17" s="33"/>
      <c r="C17" s="33"/>
      <c r="D17" s="33"/>
      <c r="E17" s="33"/>
      <c r="F17" s="33"/>
      <c r="G17" s="33"/>
      <c r="H17" s="33"/>
    </row>
  </sheetData>
  <mergeCells count="6">
    <mergeCell ref="A3:I3"/>
    <mergeCell ref="C5:H5"/>
    <mergeCell ref="B6:H6"/>
    <mergeCell ref="E15:I15"/>
    <mergeCell ref="A10:I10"/>
    <mergeCell ref="C9:I9"/>
  </mergeCells>
  <pageMargins left="0.69791666666666663" right="0.33333333333333331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05"/>
  <sheetViews>
    <sheetView view="pageLayout" topLeftCell="A97" zoomScale="86" zoomScaleNormal="100" zoomScalePageLayoutView="86" workbookViewId="0">
      <selection activeCell="A35" sqref="A35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1" spans="1:9" ht="19.5" customHeight="1"/>
    <row r="2" spans="1:9" ht="19.5" customHeight="1">
      <c r="A2" s="61"/>
      <c r="G2" s="60"/>
    </row>
    <row r="3" spans="1:9" ht="19.5" customHeight="1">
      <c r="G3" s="57"/>
    </row>
    <row r="4" spans="1:9" ht="19.5" customHeight="1">
      <c r="A4" s="88" t="s">
        <v>64</v>
      </c>
      <c r="B4" s="89"/>
      <c r="C4" s="89"/>
      <c r="D4" s="89"/>
      <c r="E4" s="89"/>
      <c r="F4" s="89"/>
      <c r="G4" s="89"/>
    </row>
    <row r="5" spans="1:9" ht="19.5" customHeight="1">
      <c r="A5" s="88" t="s">
        <v>22</v>
      </c>
      <c r="B5" s="89"/>
      <c r="C5" s="89"/>
      <c r="D5" s="89"/>
      <c r="E5" s="89"/>
      <c r="F5" s="89"/>
      <c r="G5" s="89"/>
    </row>
    <row r="6" spans="1:9" ht="19.5" customHeight="1">
      <c r="A6" s="90" t="str">
        <f>"หน่วยการเรียนรู้ที่"&amp;" "&amp;"1"&amp;" "&amp;"ชื่อหน่วย"&amp;" "&amp;กรุณากรอกข้อมูล!G20&amp;" "&amp;"จำนวน"&amp;" "&amp;กรุณากรอกข้อมูล!H20&amp;" "&amp;"แผน"</f>
        <v>หน่วยการเรียนรู้ที่ 1 ชื่อหน่วย  จำนวน  แผน</v>
      </c>
      <c r="B6" s="90"/>
      <c r="C6" s="90"/>
      <c r="D6" s="90"/>
      <c r="E6" s="90"/>
      <c r="F6" s="90"/>
      <c r="G6" s="90"/>
    </row>
    <row r="7" spans="1:9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9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0"/>
      <c r="C8" s="90"/>
      <c r="D8" s="90"/>
      <c r="E8" s="90"/>
      <c r="F8" s="90"/>
      <c r="G8" s="90"/>
      <c r="I8" s="35"/>
    </row>
    <row r="9" spans="1:9" ht="19.5" customHeight="1">
      <c r="B9" s="17"/>
      <c r="C9" s="17"/>
      <c r="D9" s="17"/>
      <c r="E9" s="17"/>
      <c r="F9" s="17"/>
      <c r="G9" s="17"/>
    </row>
    <row r="10" spans="1:9" ht="19.5" customHeight="1">
      <c r="A10" s="91" t="s">
        <v>24</v>
      </c>
      <c r="B10" s="91"/>
      <c r="C10" s="91"/>
      <c r="D10" s="91"/>
      <c r="E10" s="91"/>
      <c r="F10" s="91"/>
      <c r="G10" s="91"/>
    </row>
    <row r="11" spans="1:9" ht="19.5" customHeight="1">
      <c r="A11" s="86" t="s">
        <v>25</v>
      </c>
      <c r="B11" s="86"/>
      <c r="C11" s="86"/>
      <c r="D11" s="86"/>
      <c r="E11" s="86"/>
      <c r="F11" s="86"/>
      <c r="G11" s="86"/>
    </row>
    <row r="12" spans="1:9" ht="19.5" customHeight="1">
      <c r="A12" s="79" t="s">
        <v>2</v>
      </c>
      <c r="B12" s="79" t="s">
        <v>3</v>
      </c>
      <c r="C12" s="87" t="s">
        <v>23</v>
      </c>
      <c r="D12" s="87"/>
      <c r="E12" s="87"/>
      <c r="F12" s="87"/>
      <c r="G12" s="79" t="s">
        <v>4</v>
      </c>
    </row>
    <row r="13" spans="1:9" ht="19.5" customHeight="1">
      <c r="A13" s="79"/>
      <c r="B13" s="79"/>
      <c r="C13" s="18">
        <v>4</v>
      </c>
      <c r="D13" s="18">
        <v>3</v>
      </c>
      <c r="E13" s="18">
        <v>2</v>
      </c>
      <c r="F13" s="18">
        <v>1</v>
      </c>
      <c r="G13" s="79"/>
    </row>
    <row r="14" spans="1:9" ht="19.5" customHeight="1">
      <c r="A14" s="19">
        <v>1</v>
      </c>
      <c r="B14" s="11" t="s">
        <v>5</v>
      </c>
      <c r="C14" s="37" t="s">
        <v>52</v>
      </c>
      <c r="D14" s="37"/>
      <c r="E14" s="37"/>
      <c r="F14" s="37"/>
      <c r="G14" s="19">
        <f>COUNTA(C14)*$C$13+COUNTA(D14)*$D$13+COUNTA(E14)*$E$13+COUNTA(F14)*$F$13</f>
        <v>4</v>
      </c>
    </row>
    <row r="15" spans="1:9" ht="19.5" customHeight="1">
      <c r="A15" s="20">
        <v>2</v>
      </c>
      <c r="B15" s="12" t="s">
        <v>7</v>
      </c>
      <c r="C15" s="82" t="s">
        <v>52</v>
      </c>
      <c r="D15" s="82"/>
      <c r="E15" s="82"/>
      <c r="F15" s="82"/>
      <c r="G15" s="84">
        <f>COUNTA(C15)*$C$13+COUNTA(D15)*$D$13+COUNTA(E15)*$E$13+COUNTA(F15)*$F$13</f>
        <v>4</v>
      </c>
    </row>
    <row r="16" spans="1:9" ht="19.5" customHeight="1">
      <c r="A16" s="21"/>
      <c r="B16" s="13" t="s">
        <v>6</v>
      </c>
      <c r="C16" s="83"/>
      <c r="D16" s="83"/>
      <c r="E16" s="83"/>
      <c r="F16" s="83"/>
      <c r="G16" s="85"/>
    </row>
    <row r="17" spans="1:7" ht="19.5" customHeight="1">
      <c r="A17" s="19">
        <v>3</v>
      </c>
      <c r="B17" s="11" t="s">
        <v>8</v>
      </c>
      <c r="C17" s="37" t="s">
        <v>52</v>
      </c>
      <c r="D17" s="37"/>
      <c r="E17" s="37"/>
      <c r="F17" s="37"/>
      <c r="G17" s="19">
        <f t="shared" ref="G17:G29" si="0">COUNTA(C17)*$C$13+COUNTA(D17)*$D$13+COUNTA(E17)*$E$13+COUNTA(F17)*$F$13</f>
        <v>4</v>
      </c>
    </row>
    <row r="18" spans="1:7" ht="19.5" customHeight="1">
      <c r="A18" s="19">
        <v>4</v>
      </c>
      <c r="B18" s="11" t="s">
        <v>9</v>
      </c>
      <c r="C18" s="37" t="s">
        <v>52</v>
      </c>
      <c r="D18" s="37"/>
      <c r="E18" s="37"/>
      <c r="F18" s="37"/>
      <c r="G18" s="19">
        <f>COUNTA(C18)*$C$13+COUNTA(D18)*$D$13+COUNTA(E18)*$E$13+COUNTA(F18)*$F$13</f>
        <v>4</v>
      </c>
    </row>
    <row r="19" spans="1:7" ht="19.5" customHeight="1">
      <c r="A19" s="20">
        <v>5</v>
      </c>
      <c r="B19" s="14" t="s">
        <v>10</v>
      </c>
      <c r="C19" s="82" t="s">
        <v>52</v>
      </c>
      <c r="D19" s="82"/>
      <c r="E19" s="82"/>
      <c r="F19" s="82"/>
      <c r="G19" s="84">
        <f>COUNTA(C19)*$C$13+COUNTA(D19)*$D$13+COUNTA(E19)*$E$13+COUNTA(F19)*$F$13</f>
        <v>4</v>
      </c>
    </row>
    <row r="20" spans="1:7" ht="19.5" customHeight="1">
      <c r="A20" s="21"/>
      <c r="B20" s="14" t="s">
        <v>11</v>
      </c>
      <c r="C20" s="83"/>
      <c r="D20" s="83"/>
      <c r="E20" s="83"/>
      <c r="F20" s="83"/>
      <c r="G20" s="85"/>
    </row>
    <row r="21" spans="1:7" ht="19.5" customHeight="1">
      <c r="A21" s="19">
        <v>6</v>
      </c>
      <c r="B21" s="11" t="s">
        <v>12</v>
      </c>
      <c r="C21" s="37" t="s">
        <v>52</v>
      </c>
      <c r="D21" s="37"/>
      <c r="E21" s="37"/>
      <c r="F21" s="37"/>
      <c r="G21" s="19">
        <f t="shared" si="0"/>
        <v>4</v>
      </c>
    </row>
    <row r="22" spans="1:7" ht="19.5" customHeight="1">
      <c r="A22" s="20">
        <v>7</v>
      </c>
      <c r="B22" s="44" t="s">
        <v>13</v>
      </c>
      <c r="C22" s="82" t="s">
        <v>52</v>
      </c>
      <c r="D22" s="82"/>
      <c r="E22" s="82"/>
      <c r="F22" s="82"/>
      <c r="G22" s="84">
        <f>COUNTA(C22)*$C$13+COUNTA(D22)*$D$13+COUNTA(E22)*$E$13+COUNTA(F22)*$F$13</f>
        <v>4</v>
      </c>
    </row>
    <row r="23" spans="1:7" ht="19.5" customHeight="1">
      <c r="A23" s="21"/>
      <c r="B23" s="45" t="s">
        <v>14</v>
      </c>
      <c r="C23" s="83"/>
      <c r="D23" s="83"/>
      <c r="E23" s="83"/>
      <c r="F23" s="83"/>
      <c r="G23" s="85"/>
    </row>
    <row r="24" spans="1:7" ht="19.5" customHeight="1">
      <c r="A24" s="19">
        <v>8</v>
      </c>
      <c r="B24" s="11" t="s">
        <v>15</v>
      </c>
      <c r="C24" s="37" t="s">
        <v>52</v>
      </c>
      <c r="D24" s="37"/>
      <c r="E24" s="37"/>
      <c r="F24" s="37"/>
      <c r="G24" s="19">
        <f t="shared" si="0"/>
        <v>4</v>
      </c>
    </row>
    <row r="25" spans="1:7" ht="19.5" customHeight="1">
      <c r="A25" s="19">
        <v>9</v>
      </c>
      <c r="B25" s="11" t="s">
        <v>16</v>
      </c>
      <c r="C25" s="37" t="s">
        <v>52</v>
      </c>
      <c r="D25" s="37"/>
      <c r="E25" s="37"/>
      <c r="F25" s="37"/>
      <c r="G25" s="19">
        <f t="shared" si="0"/>
        <v>4</v>
      </c>
    </row>
    <row r="26" spans="1:7" ht="19.5" customHeight="1">
      <c r="A26" s="20">
        <v>10</v>
      </c>
      <c r="B26" s="15" t="s">
        <v>17</v>
      </c>
      <c r="C26" s="82" t="s">
        <v>52</v>
      </c>
      <c r="D26" s="82"/>
      <c r="E26" s="82"/>
      <c r="F26" s="82"/>
      <c r="G26" s="84">
        <f>COUNTA(C26)*$C$13+COUNTA(D26)*$D$13+COUNTA(E26)*$E$13+COUNTA(F26)*$F$13</f>
        <v>4</v>
      </c>
    </row>
    <row r="27" spans="1:7" ht="19.5" customHeight="1">
      <c r="A27" s="21"/>
      <c r="B27" s="16" t="s">
        <v>18</v>
      </c>
      <c r="C27" s="83"/>
      <c r="D27" s="83"/>
      <c r="E27" s="83"/>
      <c r="F27" s="83"/>
      <c r="G27" s="85"/>
    </row>
    <row r="28" spans="1:7" ht="19.5" customHeight="1">
      <c r="A28" s="19">
        <v>11</v>
      </c>
      <c r="B28" s="11" t="s">
        <v>19</v>
      </c>
      <c r="C28" s="37"/>
      <c r="D28" s="37" t="s">
        <v>52</v>
      </c>
      <c r="E28" s="37"/>
      <c r="F28" s="37"/>
      <c r="G28" s="19">
        <f t="shared" si="0"/>
        <v>3</v>
      </c>
    </row>
    <row r="29" spans="1:7" ht="19.5" customHeight="1">
      <c r="A29" s="19">
        <v>12</v>
      </c>
      <c r="B29" s="11" t="s">
        <v>20</v>
      </c>
      <c r="C29" s="37" t="s">
        <v>52</v>
      </c>
      <c r="D29" s="37"/>
      <c r="E29" s="37"/>
      <c r="F29" s="37"/>
      <c r="G29" s="19">
        <f t="shared" si="0"/>
        <v>4</v>
      </c>
    </row>
    <row r="30" spans="1:7" ht="19.5" customHeight="1">
      <c r="A30" s="79" t="s">
        <v>21</v>
      </c>
      <c r="B30" s="79"/>
      <c r="C30" s="80" t="str">
        <f>IF(G30&gt;44,"ดีมาก",IF(G30&gt;39,"ดี",IF(G30&gt;30,"พอใช้",IF(G30&gt;0,"ปรับปรุง"))))</f>
        <v>ดีมาก</v>
      </c>
      <c r="D30" s="80"/>
      <c r="E30" s="80"/>
      <c r="F30" s="80"/>
      <c r="G30" s="22">
        <f>SUM(G14:G29)</f>
        <v>47</v>
      </c>
    </row>
    <row r="31" spans="1:7" ht="19.5" customHeight="1"/>
    <row r="32" spans="1:7" ht="19.5" customHeight="1">
      <c r="B32" s="23"/>
      <c r="C32" s="81"/>
      <c r="D32" s="81"/>
      <c r="E32" s="81"/>
      <c r="F32" s="81"/>
      <c r="G32" s="81"/>
    </row>
    <row r="33" spans="1:7" ht="19.5" customHeight="1">
      <c r="B33" s="24"/>
      <c r="C33" s="81"/>
      <c r="D33" s="81"/>
      <c r="E33" s="81"/>
      <c r="F33" s="81"/>
      <c r="G33" s="81"/>
    </row>
    <row r="34" spans="1:7" ht="19.5" customHeight="1">
      <c r="A34" s="47"/>
      <c r="B34" s="48"/>
      <c r="C34" s="46"/>
      <c r="D34" s="46"/>
      <c r="E34" s="46"/>
      <c r="F34" s="46"/>
      <c r="G34" s="46"/>
    </row>
    <row r="35" spans="1:7" ht="19.5" customHeight="1">
      <c r="A35" s="47"/>
      <c r="B35" s="48"/>
      <c r="C35" s="46"/>
      <c r="D35" s="46"/>
      <c r="E35" s="46"/>
      <c r="F35" s="46"/>
      <c r="G35" s="46"/>
    </row>
    <row r="36" spans="1:7" ht="19.5" customHeight="1">
      <c r="A36" s="47"/>
      <c r="G36" s="46"/>
    </row>
    <row r="37" spans="1:7" ht="19.5" customHeight="1"/>
    <row r="38" spans="1:7" ht="19.5" customHeight="1">
      <c r="G38" s="57"/>
    </row>
    <row r="39" spans="1:7" ht="19.5" customHeight="1">
      <c r="A39" s="88" t="s">
        <v>65</v>
      </c>
      <c r="B39" s="89"/>
      <c r="C39" s="89"/>
      <c r="D39" s="89"/>
      <c r="E39" s="89"/>
      <c r="F39" s="89"/>
      <c r="G39" s="89"/>
    </row>
    <row r="40" spans="1:7" ht="19.5" customHeight="1">
      <c r="A40" s="88" t="s">
        <v>22</v>
      </c>
      <c r="B40" s="89"/>
      <c r="C40" s="89"/>
      <c r="D40" s="89"/>
      <c r="E40" s="89"/>
      <c r="F40" s="89"/>
      <c r="G40" s="89"/>
    </row>
    <row r="41" spans="1:7" ht="19.5" customHeight="1">
      <c r="A41" s="90" t="str">
        <f>"หน่วยการเรียนรู้ที่"&amp;" "&amp;"1"&amp;" "&amp;"ชื่อหน่วย"&amp;" "&amp;กรุณากรอกข้อมูล!G20&amp;" "&amp;"จำนวน"&amp;" "&amp;กรุณากรอกข้อมูล!H20&amp;" "&amp;"แผน"</f>
        <v>หน่วยการเรียนรู้ที่ 1 ชื่อหน่วย  จำนวน  แผน</v>
      </c>
      <c r="B41" s="90"/>
      <c r="C41" s="90"/>
      <c r="D41" s="90"/>
      <c r="E41" s="90"/>
      <c r="F41" s="90"/>
      <c r="G41" s="90"/>
    </row>
    <row r="42" spans="1:7" ht="19.5" customHeight="1">
      <c r="A42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42" s="90"/>
      <c r="C42" s="90"/>
      <c r="D42" s="90"/>
      <c r="E42" s="90"/>
      <c r="F42" s="90"/>
      <c r="G42" s="90"/>
    </row>
    <row r="43" spans="1:7" ht="19.5" customHeight="1">
      <c r="A43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43" s="90"/>
      <c r="C43" s="90"/>
      <c r="D43" s="90"/>
      <c r="E43" s="90"/>
      <c r="F43" s="90"/>
      <c r="G43" s="90"/>
    </row>
    <row r="44" spans="1:7" ht="19.5" customHeight="1">
      <c r="B44" s="17"/>
      <c r="C44" s="17"/>
      <c r="D44" s="17"/>
      <c r="E44" s="17"/>
      <c r="F44" s="17"/>
      <c r="G44" s="17"/>
    </row>
    <row r="45" spans="1:7" ht="19.5" customHeight="1">
      <c r="A45" s="91" t="s">
        <v>24</v>
      </c>
      <c r="B45" s="91"/>
      <c r="C45" s="91"/>
      <c r="D45" s="91"/>
      <c r="E45" s="91"/>
      <c r="F45" s="91"/>
      <c r="G45" s="91"/>
    </row>
    <row r="46" spans="1:7" ht="19.5" customHeight="1">
      <c r="A46" s="86" t="s">
        <v>25</v>
      </c>
      <c r="B46" s="86"/>
      <c r="C46" s="86"/>
      <c r="D46" s="86"/>
      <c r="E46" s="86"/>
      <c r="F46" s="86"/>
      <c r="G46" s="86"/>
    </row>
    <row r="47" spans="1:7" ht="19.5" customHeight="1">
      <c r="A47" s="79" t="s">
        <v>2</v>
      </c>
      <c r="B47" s="79" t="s">
        <v>3</v>
      </c>
      <c r="C47" s="87" t="s">
        <v>23</v>
      </c>
      <c r="D47" s="87"/>
      <c r="E47" s="87"/>
      <c r="F47" s="87"/>
      <c r="G47" s="79" t="s">
        <v>4</v>
      </c>
    </row>
    <row r="48" spans="1:7" ht="19.5" customHeight="1">
      <c r="A48" s="79"/>
      <c r="B48" s="79"/>
      <c r="C48" s="18">
        <v>4</v>
      </c>
      <c r="D48" s="18">
        <v>3</v>
      </c>
      <c r="E48" s="18">
        <v>2</v>
      </c>
      <c r="F48" s="18">
        <v>1</v>
      </c>
      <c r="G48" s="79"/>
    </row>
    <row r="49" spans="1:7" ht="19.5" customHeight="1">
      <c r="A49" s="19">
        <v>1</v>
      </c>
      <c r="B49" s="11" t="s">
        <v>5</v>
      </c>
      <c r="C49" s="37" t="s">
        <v>52</v>
      </c>
      <c r="D49" s="37"/>
      <c r="E49" s="37"/>
      <c r="F49" s="37"/>
      <c r="G49" s="19">
        <f>COUNTA(C49)*$C$13+COUNTA(D49)*$D$13+COUNTA(E49)*$E$13+COUNTA(F49)*$F$13</f>
        <v>4</v>
      </c>
    </row>
    <row r="50" spans="1:7" ht="19.5" customHeight="1">
      <c r="A50" s="20">
        <v>2</v>
      </c>
      <c r="B50" s="12" t="s">
        <v>7</v>
      </c>
      <c r="C50" s="82" t="s">
        <v>52</v>
      </c>
      <c r="D50" s="82"/>
      <c r="E50" s="82"/>
      <c r="F50" s="82"/>
      <c r="G50" s="84">
        <f>COUNTA(C50)*$C$13+COUNTA(D50)*$D$13+COUNTA(E50)*$E$13+COUNTA(F50)*$F$13</f>
        <v>4</v>
      </c>
    </row>
    <row r="51" spans="1:7" ht="19.5" customHeight="1">
      <c r="A51" s="21"/>
      <c r="B51" s="13" t="s">
        <v>6</v>
      </c>
      <c r="C51" s="83"/>
      <c r="D51" s="83"/>
      <c r="E51" s="83"/>
      <c r="F51" s="83"/>
      <c r="G51" s="85"/>
    </row>
    <row r="52" spans="1:7" ht="19.5" customHeight="1">
      <c r="A52" s="19">
        <v>3</v>
      </c>
      <c r="B52" s="11" t="s">
        <v>8</v>
      </c>
      <c r="C52" s="37" t="s">
        <v>52</v>
      </c>
      <c r="D52" s="37"/>
      <c r="E52" s="37"/>
      <c r="F52" s="37"/>
      <c r="G52" s="19">
        <f t="shared" ref="G52:G53" si="1">COUNTA(C52)*$C$13+COUNTA(D52)*$D$13+COUNTA(E52)*$E$13+COUNTA(F52)*$F$13</f>
        <v>4</v>
      </c>
    </row>
    <row r="53" spans="1:7" ht="19.5" customHeight="1">
      <c r="A53" s="19">
        <v>4</v>
      </c>
      <c r="B53" s="11" t="s">
        <v>9</v>
      </c>
      <c r="C53" s="37" t="s">
        <v>52</v>
      </c>
      <c r="D53" s="37"/>
      <c r="E53" s="37"/>
      <c r="F53" s="37"/>
      <c r="G53" s="19">
        <f t="shared" si="1"/>
        <v>4</v>
      </c>
    </row>
    <row r="54" spans="1:7" ht="19.5" customHeight="1">
      <c r="A54" s="20">
        <v>5</v>
      </c>
      <c r="B54" s="14" t="s">
        <v>10</v>
      </c>
      <c r="C54" s="82" t="s">
        <v>52</v>
      </c>
      <c r="D54" s="82"/>
      <c r="E54" s="82"/>
      <c r="F54" s="82"/>
      <c r="G54" s="84">
        <f>COUNTA(C54)*$C$13+COUNTA(D54)*$D$13+COUNTA(E54)*$E$13+COUNTA(F54)*$F$13</f>
        <v>4</v>
      </c>
    </row>
    <row r="55" spans="1:7" ht="19.5" customHeight="1">
      <c r="A55" s="21"/>
      <c r="B55" s="14" t="s">
        <v>11</v>
      </c>
      <c r="C55" s="83"/>
      <c r="D55" s="83"/>
      <c r="E55" s="83"/>
      <c r="F55" s="83"/>
      <c r="G55" s="85"/>
    </row>
    <row r="56" spans="1:7" ht="19.5" customHeight="1">
      <c r="A56" s="19">
        <v>6</v>
      </c>
      <c r="B56" s="11" t="s">
        <v>12</v>
      </c>
      <c r="C56" s="37" t="s">
        <v>52</v>
      </c>
      <c r="D56" s="37"/>
      <c r="E56" s="37"/>
      <c r="F56" s="37"/>
      <c r="G56" s="19">
        <f t="shared" ref="G56" si="2">COUNTA(C56)*$C$13+COUNTA(D56)*$D$13+COUNTA(E56)*$E$13+COUNTA(F56)*$F$13</f>
        <v>4</v>
      </c>
    </row>
    <row r="57" spans="1:7" ht="19.5" customHeight="1">
      <c r="A57" s="20">
        <v>7</v>
      </c>
      <c r="B57" s="44" t="s">
        <v>13</v>
      </c>
      <c r="C57" s="82" t="s">
        <v>52</v>
      </c>
      <c r="D57" s="82"/>
      <c r="E57" s="82"/>
      <c r="F57" s="82"/>
      <c r="G57" s="84">
        <f>COUNTA(C57)*$C$13+COUNTA(D57)*$D$13+COUNTA(E57)*$E$13+COUNTA(F57)*$F$13</f>
        <v>4</v>
      </c>
    </row>
    <row r="58" spans="1:7" ht="19.5" customHeight="1">
      <c r="A58" s="21"/>
      <c r="B58" s="45" t="s">
        <v>14</v>
      </c>
      <c r="C58" s="83"/>
      <c r="D58" s="83"/>
      <c r="E58" s="83"/>
      <c r="F58" s="83"/>
      <c r="G58" s="85"/>
    </row>
    <row r="59" spans="1:7" ht="19.5" customHeight="1">
      <c r="A59" s="19">
        <v>8</v>
      </c>
      <c r="B59" s="11" t="s">
        <v>15</v>
      </c>
      <c r="C59" s="37" t="s">
        <v>52</v>
      </c>
      <c r="D59" s="37"/>
      <c r="E59" s="37"/>
      <c r="F59" s="37"/>
      <c r="G59" s="19">
        <f t="shared" ref="G59:G60" si="3">COUNTA(C59)*$C$13+COUNTA(D59)*$D$13+COUNTA(E59)*$E$13+COUNTA(F59)*$F$13</f>
        <v>4</v>
      </c>
    </row>
    <row r="60" spans="1:7" ht="19.5" customHeight="1">
      <c r="A60" s="19">
        <v>9</v>
      </c>
      <c r="B60" s="11" t="s">
        <v>16</v>
      </c>
      <c r="C60" s="37" t="s">
        <v>52</v>
      </c>
      <c r="D60" s="37"/>
      <c r="E60" s="37"/>
      <c r="F60" s="37"/>
      <c r="G60" s="19">
        <f t="shared" si="3"/>
        <v>4</v>
      </c>
    </row>
    <row r="61" spans="1:7" ht="19.5" customHeight="1">
      <c r="A61" s="20">
        <v>10</v>
      </c>
      <c r="B61" s="15" t="s">
        <v>17</v>
      </c>
      <c r="C61" s="82" t="s">
        <v>52</v>
      </c>
      <c r="D61" s="82"/>
      <c r="E61" s="82"/>
      <c r="F61" s="82"/>
      <c r="G61" s="84">
        <f>COUNTA(C61)*$C$13+COUNTA(D61)*$D$13+COUNTA(E61)*$E$13+COUNTA(F61)*$F$13</f>
        <v>4</v>
      </c>
    </row>
    <row r="62" spans="1:7" ht="19.5" customHeight="1">
      <c r="A62" s="21"/>
      <c r="B62" s="16" t="s">
        <v>18</v>
      </c>
      <c r="C62" s="83"/>
      <c r="D62" s="83"/>
      <c r="E62" s="83"/>
      <c r="F62" s="83"/>
      <c r="G62" s="85"/>
    </row>
    <row r="63" spans="1:7" ht="19.5" customHeight="1">
      <c r="A63" s="19">
        <v>11</v>
      </c>
      <c r="B63" s="11" t="s">
        <v>19</v>
      </c>
      <c r="C63" s="37" t="s">
        <v>52</v>
      </c>
      <c r="D63" s="37"/>
      <c r="E63" s="37"/>
      <c r="F63" s="37"/>
      <c r="G63" s="19">
        <f t="shared" ref="G63:G64" si="4">COUNTA(C63)*$C$13+COUNTA(D63)*$D$13+COUNTA(E63)*$E$13+COUNTA(F63)*$F$13</f>
        <v>4</v>
      </c>
    </row>
    <row r="64" spans="1:7" ht="19.5" customHeight="1">
      <c r="A64" s="19">
        <v>12</v>
      </c>
      <c r="B64" s="11" t="s">
        <v>20</v>
      </c>
      <c r="C64" s="37" t="s">
        <v>52</v>
      </c>
      <c r="D64" s="37"/>
      <c r="E64" s="37"/>
      <c r="F64" s="37"/>
      <c r="G64" s="19">
        <f t="shared" si="4"/>
        <v>4</v>
      </c>
    </row>
    <row r="65" spans="1:7" ht="19.5" customHeight="1">
      <c r="A65" s="79" t="s">
        <v>21</v>
      </c>
      <c r="B65" s="79"/>
      <c r="C65" s="80" t="str">
        <f>IF(G65&gt;44,"ดีมาก",IF(G65&gt;39,"ดี",IF(G65&gt;30,"พอใช้",IF(G65&gt;0,"ปรับปรุง"))))</f>
        <v>ดีมาก</v>
      </c>
      <c r="D65" s="80"/>
      <c r="E65" s="80"/>
      <c r="F65" s="80"/>
      <c r="G65" s="22">
        <f>SUM(G49:G64)</f>
        <v>48</v>
      </c>
    </row>
    <row r="66" spans="1:7" ht="19.5" customHeight="1"/>
    <row r="67" spans="1:7" ht="19.5" customHeight="1">
      <c r="B67" s="23"/>
      <c r="C67" s="81"/>
      <c r="D67" s="81"/>
      <c r="E67" s="81"/>
      <c r="F67" s="81"/>
      <c r="G67" s="81"/>
    </row>
    <row r="68" spans="1:7" ht="19.5" customHeight="1">
      <c r="B68" s="24"/>
      <c r="C68" s="81"/>
      <c r="D68" s="81"/>
      <c r="E68" s="81"/>
      <c r="F68" s="81"/>
      <c r="G68" s="81"/>
    </row>
    <row r="69" spans="1:7" ht="19.5" customHeight="1">
      <c r="A69" s="47"/>
      <c r="B69" s="48"/>
      <c r="C69" s="46"/>
      <c r="D69" s="46"/>
      <c r="E69" s="46"/>
      <c r="F69" s="46"/>
      <c r="G69" s="46"/>
    </row>
    <row r="70" spans="1:7" ht="19.5" customHeight="1">
      <c r="A70" s="47"/>
      <c r="B70" s="48"/>
      <c r="C70" s="46"/>
      <c r="D70" s="46"/>
      <c r="E70" s="46"/>
      <c r="F70" s="46"/>
      <c r="G70" s="46"/>
    </row>
    <row r="71" spans="1:7" ht="19.5" customHeight="1">
      <c r="A71" s="61"/>
      <c r="G71" s="60"/>
    </row>
    <row r="72" spans="1:7" ht="19.5" customHeight="1">
      <c r="A72" s="28"/>
      <c r="G72" s="27"/>
    </row>
    <row r="73" spans="1:7" ht="19.5" customHeight="1">
      <c r="G73" s="57"/>
    </row>
    <row r="74" spans="1:7" ht="19.5" customHeight="1">
      <c r="A74" s="88" t="s">
        <v>66</v>
      </c>
      <c r="B74" s="89"/>
      <c r="C74" s="89"/>
      <c r="D74" s="89"/>
      <c r="E74" s="89"/>
      <c r="F74" s="89"/>
      <c r="G74" s="89"/>
    </row>
    <row r="75" spans="1:7" ht="19.5" customHeight="1">
      <c r="A75" s="88" t="s">
        <v>22</v>
      </c>
      <c r="B75" s="89"/>
      <c r="C75" s="89"/>
      <c r="D75" s="89"/>
      <c r="E75" s="89"/>
      <c r="F75" s="89"/>
      <c r="G75" s="89"/>
    </row>
    <row r="76" spans="1:7" ht="19.5" customHeight="1">
      <c r="A76" s="90" t="str">
        <f>A6</f>
        <v>หน่วยการเรียนรู้ที่ 1 ชื่อหน่วย  จำนวน  แผน</v>
      </c>
      <c r="B76" s="90"/>
      <c r="C76" s="90"/>
      <c r="D76" s="90"/>
      <c r="E76" s="90"/>
      <c r="F76" s="90"/>
      <c r="G76" s="90"/>
    </row>
    <row r="77" spans="1:7" ht="19.5" customHeight="1">
      <c r="A77" s="90" t="str">
        <f>A7</f>
        <v xml:space="preserve">รหัสวิชา  ชื่อวิชา   ชั้นมัธยมศึกษาปีที่ </v>
      </c>
      <c r="B77" s="90"/>
      <c r="C77" s="90"/>
      <c r="D77" s="90"/>
      <c r="E77" s="90"/>
      <c r="F77" s="90"/>
      <c r="G77" s="90"/>
    </row>
    <row r="78" spans="1:7" ht="19.5" customHeight="1">
      <c r="A78" s="90" t="str">
        <f>A8</f>
        <v xml:space="preserve">ผู้สอน  กลุ่มสาระการเรียนรู้ </v>
      </c>
      <c r="B78" s="90"/>
      <c r="C78" s="90"/>
      <c r="D78" s="90"/>
      <c r="E78" s="90"/>
      <c r="F78" s="90"/>
      <c r="G78" s="90"/>
    </row>
    <row r="79" spans="1:7" ht="19.5" customHeight="1">
      <c r="B79" s="17"/>
      <c r="C79" s="17"/>
      <c r="D79" s="17"/>
      <c r="E79" s="17"/>
      <c r="F79" s="17"/>
      <c r="G79" s="17"/>
    </row>
    <row r="80" spans="1:7" ht="19.5" customHeight="1">
      <c r="A80" s="91" t="s">
        <v>24</v>
      </c>
      <c r="B80" s="91"/>
      <c r="C80" s="91"/>
      <c r="D80" s="91"/>
      <c r="E80" s="91"/>
      <c r="F80" s="91"/>
      <c r="G80" s="91"/>
    </row>
    <row r="81" spans="1:7" ht="19.5" customHeight="1">
      <c r="A81" s="86" t="s">
        <v>25</v>
      </c>
      <c r="B81" s="86"/>
      <c r="C81" s="86"/>
      <c r="D81" s="86"/>
      <c r="E81" s="86"/>
      <c r="F81" s="86"/>
      <c r="G81" s="86"/>
    </row>
    <row r="82" spans="1:7" ht="19.5" customHeight="1">
      <c r="A82" s="79" t="s">
        <v>2</v>
      </c>
      <c r="B82" s="79" t="s">
        <v>3</v>
      </c>
      <c r="C82" s="87" t="s">
        <v>23</v>
      </c>
      <c r="D82" s="87"/>
      <c r="E82" s="87"/>
      <c r="F82" s="87"/>
      <c r="G82" s="79" t="s">
        <v>4</v>
      </c>
    </row>
    <row r="83" spans="1:7" ht="19.5" customHeight="1">
      <c r="A83" s="79"/>
      <c r="B83" s="79"/>
      <c r="C83" s="18">
        <v>4</v>
      </c>
      <c r="D83" s="18">
        <v>3</v>
      </c>
      <c r="E83" s="18">
        <v>2</v>
      </c>
      <c r="F83" s="18">
        <v>1</v>
      </c>
      <c r="G83" s="79"/>
    </row>
    <row r="84" spans="1:7" ht="19.5" customHeight="1">
      <c r="A84" s="19">
        <v>1</v>
      </c>
      <c r="B84" s="11" t="s">
        <v>5</v>
      </c>
      <c r="C84" s="37" t="s">
        <v>52</v>
      </c>
      <c r="D84" s="37"/>
      <c r="E84" s="37"/>
      <c r="F84" s="37"/>
      <c r="G84" s="19">
        <f>COUNTA(C84)*$C$13+COUNTA(D84)*$D$13+COUNTA(E84)*$E$13+COUNTA(F84)*$F$13</f>
        <v>4</v>
      </c>
    </row>
    <row r="85" spans="1:7" ht="19.5" customHeight="1">
      <c r="A85" s="20">
        <v>2</v>
      </c>
      <c r="B85" s="12" t="s">
        <v>7</v>
      </c>
      <c r="C85" s="82" t="s">
        <v>52</v>
      </c>
      <c r="D85" s="82"/>
      <c r="E85" s="82"/>
      <c r="F85" s="82"/>
      <c r="G85" s="84">
        <f>COUNTA(C85)*$C$13+COUNTA(D85)*$D$13+COUNTA(E85)*$E$13+COUNTA(F85)*$F$13</f>
        <v>4</v>
      </c>
    </row>
    <row r="86" spans="1:7" ht="19.5" customHeight="1">
      <c r="A86" s="21"/>
      <c r="B86" s="13" t="s">
        <v>6</v>
      </c>
      <c r="C86" s="83"/>
      <c r="D86" s="83"/>
      <c r="E86" s="83"/>
      <c r="F86" s="83"/>
      <c r="G86" s="85"/>
    </row>
    <row r="87" spans="1:7" ht="19.5" customHeight="1">
      <c r="A87" s="19">
        <v>3</v>
      </c>
      <c r="B87" s="11" t="s">
        <v>8</v>
      </c>
      <c r="C87" s="37" t="s">
        <v>52</v>
      </c>
      <c r="D87" s="37"/>
      <c r="E87" s="37"/>
      <c r="F87" s="37"/>
      <c r="G87" s="19">
        <f t="shared" ref="G87:G88" si="5">COUNTA(C87)*$C$13+COUNTA(D87)*$D$13+COUNTA(E87)*$E$13+COUNTA(F87)*$F$13</f>
        <v>4</v>
      </c>
    </row>
    <row r="88" spans="1:7" ht="19.5" customHeight="1">
      <c r="A88" s="19">
        <v>4</v>
      </c>
      <c r="B88" s="11" t="s">
        <v>9</v>
      </c>
      <c r="C88" s="37" t="s">
        <v>52</v>
      </c>
      <c r="D88" s="37"/>
      <c r="E88" s="37"/>
      <c r="F88" s="37"/>
      <c r="G88" s="19">
        <f t="shared" si="5"/>
        <v>4</v>
      </c>
    </row>
    <row r="89" spans="1:7" ht="19.5" customHeight="1">
      <c r="A89" s="20">
        <v>5</v>
      </c>
      <c r="B89" s="14" t="s">
        <v>10</v>
      </c>
      <c r="C89" s="82" t="s">
        <v>52</v>
      </c>
      <c r="D89" s="82"/>
      <c r="E89" s="82"/>
      <c r="F89" s="82"/>
      <c r="G89" s="84">
        <f>COUNTA(C89)*$C$13+COUNTA(D89)*$D$13+COUNTA(E89)*$E$13+COUNTA(F89)*$F$13</f>
        <v>4</v>
      </c>
    </row>
    <row r="90" spans="1:7" ht="19.5" customHeight="1">
      <c r="A90" s="21"/>
      <c r="B90" s="14" t="s">
        <v>11</v>
      </c>
      <c r="C90" s="83"/>
      <c r="D90" s="83"/>
      <c r="E90" s="83"/>
      <c r="F90" s="83"/>
      <c r="G90" s="85"/>
    </row>
    <row r="91" spans="1:7" ht="19.5" customHeight="1">
      <c r="A91" s="19">
        <v>6</v>
      </c>
      <c r="B91" s="11" t="s">
        <v>12</v>
      </c>
      <c r="C91" s="37" t="s">
        <v>52</v>
      </c>
      <c r="D91" s="37"/>
      <c r="E91" s="37"/>
      <c r="F91" s="37"/>
      <c r="G91" s="19">
        <f t="shared" ref="G91" si="6">COUNTA(C91)*$C$13+COUNTA(D91)*$D$13+COUNTA(E91)*$E$13+COUNTA(F91)*$F$13</f>
        <v>4</v>
      </c>
    </row>
    <row r="92" spans="1:7" ht="19.5" customHeight="1">
      <c r="A92" s="20">
        <v>7</v>
      </c>
      <c r="B92" s="12" t="s">
        <v>13</v>
      </c>
      <c r="C92" s="82" t="s">
        <v>52</v>
      </c>
      <c r="D92" s="82"/>
      <c r="E92" s="82"/>
      <c r="F92" s="82"/>
      <c r="G92" s="84">
        <f>COUNTA(C92)*$C$13+COUNTA(D92)*$D$13+COUNTA(E92)*$E$13+COUNTA(F92)*$F$13</f>
        <v>4</v>
      </c>
    </row>
    <row r="93" spans="1:7" ht="19.5" customHeight="1">
      <c r="A93" s="21"/>
      <c r="B93" s="13" t="s">
        <v>14</v>
      </c>
      <c r="C93" s="83"/>
      <c r="D93" s="83"/>
      <c r="E93" s="83"/>
      <c r="F93" s="83"/>
      <c r="G93" s="85"/>
    </row>
    <row r="94" spans="1:7" ht="19.5" customHeight="1">
      <c r="A94" s="19">
        <v>8</v>
      </c>
      <c r="B94" s="11" t="s">
        <v>15</v>
      </c>
      <c r="C94" s="37"/>
      <c r="D94" s="37" t="s">
        <v>52</v>
      </c>
      <c r="E94" s="37"/>
      <c r="F94" s="37"/>
      <c r="G94" s="19">
        <f t="shared" ref="G94:G95" si="7">COUNTA(C94)*$C$13+COUNTA(D94)*$D$13+COUNTA(E94)*$E$13+COUNTA(F94)*$F$13</f>
        <v>3</v>
      </c>
    </row>
    <row r="95" spans="1:7" ht="19.5" customHeight="1">
      <c r="A95" s="19">
        <v>9</v>
      </c>
      <c r="B95" s="11" t="s">
        <v>16</v>
      </c>
      <c r="C95" s="37" t="s">
        <v>52</v>
      </c>
      <c r="D95" s="37"/>
      <c r="E95" s="37"/>
      <c r="F95" s="37"/>
      <c r="G95" s="19">
        <f t="shared" si="7"/>
        <v>4</v>
      </c>
    </row>
    <row r="96" spans="1:7" ht="19.5" customHeight="1">
      <c r="A96" s="20">
        <v>10</v>
      </c>
      <c r="B96" s="15" t="s">
        <v>17</v>
      </c>
      <c r="C96" s="82" t="s">
        <v>52</v>
      </c>
      <c r="D96" s="82"/>
      <c r="E96" s="82"/>
      <c r="F96" s="82"/>
      <c r="G96" s="84">
        <f>COUNTA(C96)*$C$13+COUNTA(D96)*$D$13+COUNTA(E96)*$E$13+COUNTA(F96)*$F$13</f>
        <v>4</v>
      </c>
    </row>
    <row r="97" spans="1:7" ht="19.5" customHeight="1">
      <c r="A97" s="21"/>
      <c r="B97" s="16" t="s">
        <v>18</v>
      </c>
      <c r="C97" s="83"/>
      <c r="D97" s="83"/>
      <c r="E97" s="83"/>
      <c r="F97" s="83"/>
      <c r="G97" s="85"/>
    </row>
    <row r="98" spans="1:7" ht="19.5" customHeight="1">
      <c r="A98" s="19">
        <v>11</v>
      </c>
      <c r="B98" s="11" t="s">
        <v>19</v>
      </c>
      <c r="C98" s="37" t="s">
        <v>52</v>
      </c>
      <c r="D98" s="37"/>
      <c r="E98" s="37"/>
      <c r="F98" s="37"/>
      <c r="G98" s="19">
        <f t="shared" ref="G98:G99" si="8">COUNTA(C98)*$C$13+COUNTA(D98)*$D$13+COUNTA(E98)*$E$13+COUNTA(F98)*$F$13</f>
        <v>4</v>
      </c>
    </row>
    <row r="99" spans="1:7" ht="19.5" customHeight="1">
      <c r="A99" s="19">
        <v>12</v>
      </c>
      <c r="B99" s="11" t="s">
        <v>20</v>
      </c>
      <c r="C99" s="37" t="s">
        <v>52</v>
      </c>
      <c r="D99" s="37"/>
      <c r="E99" s="37"/>
      <c r="F99" s="37"/>
      <c r="G99" s="19">
        <f t="shared" si="8"/>
        <v>4</v>
      </c>
    </row>
    <row r="100" spans="1:7" ht="19.5" customHeight="1">
      <c r="A100" s="79" t="s">
        <v>21</v>
      </c>
      <c r="B100" s="79"/>
      <c r="C100" s="80" t="str">
        <f>IF(G100&gt;44,"ดีมาก",IF(G100&gt;39,"ดี",IF(G100&gt;30,"พอใช้",IF(G100&gt;0,"ปรับปรุง"))))</f>
        <v>ดีมาก</v>
      </c>
      <c r="D100" s="80"/>
      <c r="E100" s="80"/>
      <c r="F100" s="80"/>
      <c r="G100" s="22">
        <f>SUM(G84:G99)</f>
        <v>47</v>
      </c>
    </row>
    <row r="101" spans="1:7" ht="19.5" customHeight="1"/>
    <row r="102" spans="1:7" ht="19.5" customHeight="1">
      <c r="B102" s="23"/>
      <c r="C102" s="81"/>
      <c r="D102" s="81"/>
      <c r="E102" s="81"/>
      <c r="F102" s="81"/>
      <c r="G102" s="81"/>
    </row>
    <row r="103" spans="1:7" ht="19.5" customHeight="1">
      <c r="B103" s="24"/>
      <c r="C103" s="81"/>
      <c r="D103" s="81"/>
      <c r="E103" s="81"/>
      <c r="F103" s="81"/>
      <c r="G103" s="81"/>
    </row>
    <row r="104" spans="1:7" ht="19.5" customHeight="1"/>
    <row r="105" spans="1:7" ht="19.5" customHeight="1"/>
  </sheetData>
  <mergeCells count="105">
    <mergeCell ref="C32:G32"/>
    <mergeCell ref="C33:G33"/>
    <mergeCell ref="G22:G23"/>
    <mergeCell ref="A4:G4"/>
    <mergeCell ref="A5:G5"/>
    <mergeCell ref="A6:G6"/>
    <mergeCell ref="A7:G7"/>
    <mergeCell ref="A8:G8"/>
    <mergeCell ref="A10:G10"/>
    <mergeCell ref="A11:G11"/>
    <mergeCell ref="C12:F12"/>
    <mergeCell ref="G12:G13"/>
    <mergeCell ref="B12:B13"/>
    <mergeCell ref="A12:A13"/>
    <mergeCell ref="G15:G16"/>
    <mergeCell ref="C15:C16"/>
    <mergeCell ref="D15:D16"/>
    <mergeCell ref="E15:E16"/>
    <mergeCell ref="F15:F16"/>
    <mergeCell ref="A30:B30"/>
    <mergeCell ref="C30:F30"/>
    <mergeCell ref="C26:C27"/>
    <mergeCell ref="D26:D27"/>
    <mergeCell ref="E26:E27"/>
    <mergeCell ref="F26:F27"/>
    <mergeCell ref="G26:G27"/>
    <mergeCell ref="C22:C23"/>
    <mergeCell ref="D22:D23"/>
    <mergeCell ref="E22:E23"/>
    <mergeCell ref="F22:F23"/>
    <mergeCell ref="G19:G20"/>
    <mergeCell ref="F19:F20"/>
    <mergeCell ref="E19:E20"/>
    <mergeCell ref="D19:D20"/>
    <mergeCell ref="C19:C20"/>
    <mergeCell ref="A45:G45"/>
    <mergeCell ref="A46:G46"/>
    <mergeCell ref="A47:A48"/>
    <mergeCell ref="B47:B48"/>
    <mergeCell ref="C47:F47"/>
    <mergeCell ref="G47:G48"/>
    <mergeCell ref="A39:G39"/>
    <mergeCell ref="A40:G40"/>
    <mergeCell ref="A41:G41"/>
    <mergeCell ref="A42:G42"/>
    <mergeCell ref="A43:G43"/>
    <mergeCell ref="C54:C55"/>
    <mergeCell ref="D54:D55"/>
    <mergeCell ref="E54:E55"/>
    <mergeCell ref="F54:F55"/>
    <mergeCell ref="G54:G55"/>
    <mergeCell ref="C50:C51"/>
    <mergeCell ref="D50:D51"/>
    <mergeCell ref="E50:E51"/>
    <mergeCell ref="F50:F51"/>
    <mergeCell ref="G50:G51"/>
    <mergeCell ref="C61:C62"/>
    <mergeCell ref="D61:D62"/>
    <mergeCell ref="E61:E62"/>
    <mergeCell ref="F61:F62"/>
    <mergeCell ref="G61:G62"/>
    <mergeCell ref="C57:C58"/>
    <mergeCell ref="D57:D58"/>
    <mergeCell ref="E57:E58"/>
    <mergeCell ref="F57:F58"/>
    <mergeCell ref="G57:G58"/>
    <mergeCell ref="A75:G75"/>
    <mergeCell ref="A76:G76"/>
    <mergeCell ref="A77:G77"/>
    <mergeCell ref="A78:G78"/>
    <mergeCell ref="A80:G80"/>
    <mergeCell ref="A65:B65"/>
    <mergeCell ref="C65:F65"/>
    <mergeCell ref="C67:G67"/>
    <mergeCell ref="C68:G68"/>
    <mergeCell ref="A74:G74"/>
    <mergeCell ref="C85:C86"/>
    <mergeCell ref="D85:D86"/>
    <mergeCell ref="E85:E86"/>
    <mergeCell ref="F85:F86"/>
    <mergeCell ref="G85:G86"/>
    <mergeCell ref="A81:G81"/>
    <mergeCell ref="A82:A83"/>
    <mergeCell ref="B82:B83"/>
    <mergeCell ref="C82:F82"/>
    <mergeCell ref="G82:G83"/>
    <mergeCell ref="C92:C93"/>
    <mergeCell ref="D92:D93"/>
    <mergeCell ref="E92:E93"/>
    <mergeCell ref="F92:F93"/>
    <mergeCell ref="G92:G93"/>
    <mergeCell ref="C89:C90"/>
    <mergeCell ref="D89:D90"/>
    <mergeCell ref="E89:E90"/>
    <mergeCell ref="F89:F90"/>
    <mergeCell ref="G89:G90"/>
    <mergeCell ref="A100:B100"/>
    <mergeCell ref="C100:F100"/>
    <mergeCell ref="C102:G102"/>
    <mergeCell ref="C103:G103"/>
    <mergeCell ref="C96:C97"/>
    <mergeCell ref="D96:D97"/>
    <mergeCell ref="E96:E97"/>
    <mergeCell ref="F96:F97"/>
    <mergeCell ref="G96:G97"/>
  </mergeCells>
  <pageMargins left="0.70866141732283472" right="0.51181102362204722" top="0.94488188976377963" bottom="1.1417322834645669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C14:F29 C49:F64 C84:F99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111"/>
  <sheetViews>
    <sheetView view="pageLayout" topLeftCell="A67" zoomScale="78" zoomScaleNormal="100" zoomScalePageLayoutView="78" workbookViewId="0">
      <selection activeCell="K111" sqref="J110:K111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1" spans="1:7" ht="19.5" customHeight="1"/>
    <row r="2" spans="1:7" ht="19.5" customHeight="1">
      <c r="A2" s="61"/>
      <c r="G2" s="60"/>
    </row>
    <row r="3" spans="1:7" ht="19.5" customHeight="1">
      <c r="G3" s="57"/>
    </row>
    <row r="4" spans="1:7" ht="19.5" customHeight="1">
      <c r="A4" s="88" t="s">
        <v>64</v>
      </c>
      <c r="B4" s="88"/>
      <c r="C4" s="88"/>
      <c r="D4" s="88"/>
      <c r="E4" s="88"/>
      <c r="F4" s="88"/>
      <c r="G4" s="88"/>
    </row>
    <row r="5" spans="1:7" ht="19.5" customHeight="1">
      <c r="A5" s="88" t="s">
        <v>22</v>
      </c>
      <c r="B5" s="88"/>
      <c r="C5" s="88"/>
      <c r="D5" s="88"/>
      <c r="E5" s="88"/>
      <c r="F5" s="88"/>
      <c r="G5" s="88"/>
    </row>
    <row r="6" spans="1:7" ht="19.5" customHeight="1">
      <c r="A6" s="90" t="str">
        <f>"หน่วยการเรียนรู้ที่"&amp;" "&amp;"2"&amp;" "&amp;"ชื่อหน่วย"&amp;" "&amp;กรุณากรอกข้อมูล!G21&amp;" "&amp;"จำนวน"&amp;" "&amp;กรุณากรอกข้อมูล!H21&amp;" "&amp;"แผน"</f>
        <v>หน่วยการเรียนรู้ที่ 2 ชื่อหน่วย  จำนวน  แผน</v>
      </c>
      <c r="B6" s="90"/>
      <c r="C6" s="90"/>
      <c r="D6" s="90"/>
      <c r="E6" s="90"/>
      <c r="F6" s="90"/>
      <c r="G6" s="90"/>
    </row>
    <row r="7" spans="1:7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7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0"/>
      <c r="C8" s="90"/>
      <c r="D8" s="90"/>
      <c r="E8" s="90"/>
      <c r="F8" s="90"/>
      <c r="G8" s="90"/>
    </row>
    <row r="9" spans="1:7" ht="19.5" customHeight="1">
      <c r="B9" s="17"/>
      <c r="C9" s="17"/>
      <c r="D9" s="17"/>
      <c r="E9" s="17"/>
      <c r="F9" s="17"/>
      <c r="G9" s="17"/>
    </row>
    <row r="10" spans="1:7" ht="19.5" customHeight="1">
      <c r="A10" s="91" t="s">
        <v>24</v>
      </c>
      <c r="B10" s="91"/>
      <c r="C10" s="91"/>
      <c r="D10" s="91"/>
      <c r="E10" s="91"/>
      <c r="F10" s="91"/>
      <c r="G10" s="91"/>
    </row>
    <row r="11" spans="1:7" ht="19.5" customHeight="1">
      <c r="A11" s="86" t="s">
        <v>25</v>
      </c>
      <c r="B11" s="86"/>
      <c r="C11" s="86"/>
      <c r="D11" s="86"/>
      <c r="E11" s="86"/>
      <c r="F11" s="86"/>
      <c r="G11" s="86"/>
    </row>
    <row r="12" spans="1:7" ht="19.5" customHeight="1">
      <c r="A12" s="95" t="s">
        <v>2</v>
      </c>
      <c r="B12" s="95" t="s">
        <v>3</v>
      </c>
      <c r="C12" s="97" t="s">
        <v>23</v>
      </c>
      <c r="D12" s="98"/>
      <c r="E12" s="98"/>
      <c r="F12" s="99"/>
      <c r="G12" s="95" t="s">
        <v>4</v>
      </c>
    </row>
    <row r="13" spans="1:7" ht="19.5" customHeight="1">
      <c r="A13" s="96"/>
      <c r="B13" s="96"/>
      <c r="C13" s="18">
        <v>4</v>
      </c>
      <c r="D13" s="18">
        <v>3</v>
      </c>
      <c r="E13" s="18">
        <v>2</v>
      </c>
      <c r="F13" s="18">
        <v>1</v>
      </c>
      <c r="G13" s="96"/>
    </row>
    <row r="14" spans="1:7" ht="19.5" customHeight="1">
      <c r="A14" s="19">
        <v>1</v>
      </c>
      <c r="B14" s="11" t="s">
        <v>5</v>
      </c>
      <c r="C14" s="37" t="s">
        <v>52</v>
      </c>
      <c r="D14" s="37"/>
      <c r="E14" s="37"/>
      <c r="F14" s="37"/>
      <c r="G14" s="19">
        <f>COUNTA(C14)*$C$13+COUNTA(D14)*$D$13+COUNTA(E14)*$E$13+COUNTA(F14)*$F$13</f>
        <v>4</v>
      </c>
    </row>
    <row r="15" spans="1:7" ht="19.5" customHeight="1">
      <c r="A15" s="20">
        <v>2</v>
      </c>
      <c r="B15" s="12" t="s">
        <v>7</v>
      </c>
      <c r="C15" s="82" t="s">
        <v>52</v>
      </c>
      <c r="D15" s="82"/>
      <c r="E15" s="82"/>
      <c r="F15" s="82"/>
      <c r="G15" s="84">
        <f>COUNTA(C15)*$C$13+COUNTA(D15)*$D$13+COUNTA(E15)*$E$13+COUNTA(F15)*$F$13</f>
        <v>4</v>
      </c>
    </row>
    <row r="16" spans="1:7" ht="19.5" customHeight="1">
      <c r="A16" s="21"/>
      <c r="B16" s="13" t="s">
        <v>6</v>
      </c>
      <c r="C16" s="83"/>
      <c r="D16" s="83"/>
      <c r="E16" s="83"/>
      <c r="F16" s="83"/>
      <c r="G16" s="85"/>
    </row>
    <row r="17" spans="1:7" ht="19.5" customHeight="1">
      <c r="A17" s="19">
        <v>3</v>
      </c>
      <c r="B17" s="11" t="s">
        <v>8</v>
      </c>
      <c r="C17" s="37"/>
      <c r="D17" s="37" t="s">
        <v>52</v>
      </c>
      <c r="E17" s="37"/>
      <c r="F17" s="37"/>
      <c r="G17" s="19">
        <v>3</v>
      </c>
    </row>
    <row r="18" spans="1:7" ht="19.5" customHeight="1">
      <c r="A18" s="19">
        <v>4</v>
      </c>
      <c r="B18" s="11" t="s">
        <v>9</v>
      </c>
      <c r="C18" s="37" t="s">
        <v>52</v>
      </c>
      <c r="D18" s="37"/>
      <c r="E18" s="37"/>
      <c r="F18" s="37"/>
      <c r="G18" s="19">
        <f t="shared" ref="G18" si="0">COUNTA(C18)*$C$13+COUNTA(D18)*$D$13+COUNTA(E18)*$E$13+COUNTA(F18)*$F$13</f>
        <v>4</v>
      </c>
    </row>
    <row r="19" spans="1:7" ht="19.5" customHeight="1">
      <c r="A19" s="20">
        <v>5</v>
      </c>
      <c r="B19" s="14" t="s">
        <v>10</v>
      </c>
      <c r="C19" s="82"/>
      <c r="D19" s="82" t="s">
        <v>52</v>
      </c>
      <c r="E19" s="82"/>
      <c r="F19" s="82"/>
      <c r="G19" s="84">
        <f>COUNTA(C19)*$C$13+COUNTA(D19)*$D$13+COUNTA(E19)*$E$13+COUNTA(F19)*$F$13</f>
        <v>3</v>
      </c>
    </row>
    <row r="20" spans="1:7" ht="19.5" customHeight="1">
      <c r="A20" s="21"/>
      <c r="B20" s="14" t="s">
        <v>11</v>
      </c>
      <c r="C20" s="83"/>
      <c r="D20" s="83"/>
      <c r="E20" s="83"/>
      <c r="F20" s="83"/>
      <c r="G20" s="85"/>
    </row>
    <row r="21" spans="1:7" ht="19.5" customHeight="1">
      <c r="A21" s="19">
        <v>6</v>
      </c>
      <c r="B21" s="11" t="s">
        <v>12</v>
      </c>
      <c r="C21" s="37" t="s">
        <v>52</v>
      </c>
      <c r="D21" s="37"/>
      <c r="E21" s="37"/>
      <c r="F21" s="37"/>
      <c r="G21" s="19">
        <f t="shared" ref="G21" si="1">COUNTA(C21)*$C$13+COUNTA(D21)*$D$13+COUNTA(E21)*$E$13+COUNTA(F21)*$F$13</f>
        <v>4</v>
      </c>
    </row>
    <row r="22" spans="1:7" ht="19.5" customHeight="1">
      <c r="A22" s="20">
        <v>7</v>
      </c>
      <c r="B22" s="12" t="s">
        <v>13</v>
      </c>
      <c r="C22" s="82" t="s">
        <v>52</v>
      </c>
      <c r="D22" s="82"/>
      <c r="E22" s="82"/>
      <c r="F22" s="82"/>
      <c r="G22" s="84">
        <f>COUNTA(C22)*$C$13+COUNTA(D22)*$D$13+COUNTA(E22)*$E$13+COUNTA(F22)*$F$13</f>
        <v>4</v>
      </c>
    </row>
    <row r="23" spans="1:7" ht="19.5" customHeight="1">
      <c r="A23" s="21"/>
      <c r="B23" s="13" t="s">
        <v>14</v>
      </c>
      <c r="C23" s="83"/>
      <c r="D23" s="83"/>
      <c r="E23" s="83"/>
      <c r="F23" s="83"/>
      <c r="G23" s="85"/>
    </row>
    <row r="24" spans="1:7" ht="19.5" customHeight="1">
      <c r="A24" s="19">
        <v>8</v>
      </c>
      <c r="B24" s="11" t="s">
        <v>15</v>
      </c>
      <c r="C24" s="37" t="s">
        <v>52</v>
      </c>
      <c r="D24" s="37"/>
      <c r="E24" s="37"/>
      <c r="F24" s="37"/>
      <c r="G24" s="19">
        <f t="shared" ref="G24:G25" si="2">COUNTA(C24)*$C$13+COUNTA(D24)*$D$13+COUNTA(E24)*$E$13+COUNTA(F24)*$F$13</f>
        <v>4</v>
      </c>
    </row>
    <row r="25" spans="1:7" ht="19.5" customHeight="1">
      <c r="A25" s="19">
        <v>9</v>
      </c>
      <c r="B25" s="11" t="s">
        <v>16</v>
      </c>
      <c r="C25" s="37" t="s">
        <v>52</v>
      </c>
      <c r="D25" s="37"/>
      <c r="E25" s="37"/>
      <c r="F25" s="37"/>
      <c r="G25" s="19">
        <f t="shared" si="2"/>
        <v>4</v>
      </c>
    </row>
    <row r="26" spans="1:7" ht="19.5" customHeight="1">
      <c r="A26" s="20">
        <v>10</v>
      </c>
      <c r="B26" s="15" t="s">
        <v>17</v>
      </c>
      <c r="C26" s="82" t="s">
        <v>52</v>
      </c>
      <c r="D26" s="82"/>
      <c r="E26" s="82"/>
      <c r="F26" s="82"/>
      <c r="G26" s="84">
        <f>COUNTA(C26)*$C$13+COUNTA(D26)*$D$13+COUNTA(E26)*$E$13+COUNTA(F26)*$F$13</f>
        <v>4</v>
      </c>
    </row>
    <row r="27" spans="1:7" ht="19.5" customHeight="1">
      <c r="A27" s="21"/>
      <c r="B27" s="16" t="s">
        <v>18</v>
      </c>
      <c r="C27" s="83"/>
      <c r="D27" s="83"/>
      <c r="E27" s="83"/>
      <c r="F27" s="83"/>
      <c r="G27" s="85"/>
    </row>
    <row r="28" spans="1:7" ht="19.5" customHeight="1">
      <c r="A28" s="19">
        <v>11</v>
      </c>
      <c r="B28" s="11" t="s">
        <v>19</v>
      </c>
      <c r="C28" s="37" t="s">
        <v>52</v>
      </c>
      <c r="D28" s="37"/>
      <c r="E28" s="37"/>
      <c r="F28" s="37"/>
      <c r="G28" s="19">
        <f t="shared" ref="G28:G29" si="3">COUNTA(C28)*$C$13+COUNTA(D28)*$D$13+COUNTA(E28)*$E$13+COUNTA(F28)*$F$13</f>
        <v>4</v>
      </c>
    </row>
    <row r="29" spans="1:7" ht="19.5" customHeight="1">
      <c r="A29" s="19">
        <v>12</v>
      </c>
      <c r="B29" s="11" t="s">
        <v>20</v>
      </c>
      <c r="C29" s="37" t="s">
        <v>52</v>
      </c>
      <c r="D29" s="37"/>
      <c r="E29" s="37"/>
      <c r="F29" s="37"/>
      <c r="G29" s="19">
        <f t="shared" si="3"/>
        <v>4</v>
      </c>
    </row>
    <row r="30" spans="1:7" ht="19.5" customHeight="1">
      <c r="A30" s="93" t="s">
        <v>21</v>
      </c>
      <c r="B30" s="94"/>
      <c r="C30" s="80" t="str">
        <f>IF(G30&gt;44,"ดีมาก",IF(G30&gt;39,"ดี",IF(G30&gt;30,"พอใช้",IF(G30&gt;0,"ปรับปรุง"))))</f>
        <v>ดีมาก</v>
      </c>
      <c r="D30" s="80"/>
      <c r="E30" s="80"/>
      <c r="F30" s="80"/>
      <c r="G30" s="22">
        <f>SUM(G14:G29)</f>
        <v>46</v>
      </c>
    </row>
    <row r="31" spans="1:7" ht="19.5" customHeight="1"/>
    <row r="32" spans="1:7" ht="19.5" customHeight="1">
      <c r="B32" s="23"/>
      <c r="C32" s="81"/>
      <c r="D32" s="81"/>
      <c r="E32" s="81"/>
      <c r="F32" s="81"/>
      <c r="G32" s="81"/>
    </row>
    <row r="33" spans="1:7" ht="19.5" customHeight="1">
      <c r="B33" s="24"/>
      <c r="C33" s="81"/>
      <c r="D33" s="81"/>
      <c r="E33" s="81"/>
      <c r="F33" s="81"/>
      <c r="G33" s="81"/>
    </row>
    <row r="34" spans="1:7" ht="19.5" customHeight="1"/>
    <row r="35" spans="1:7" ht="19.5" customHeight="1">
      <c r="A35" s="43"/>
      <c r="G35" s="42"/>
    </row>
    <row r="36" spans="1:7" ht="19.5" customHeight="1">
      <c r="A36" s="47"/>
      <c r="G36" s="46"/>
    </row>
    <row r="37" spans="1:7" ht="19.5" customHeight="1">
      <c r="A37" s="47"/>
      <c r="G37" s="46"/>
    </row>
    <row r="38" spans="1:7" ht="19.5" customHeight="1">
      <c r="A38" s="47"/>
      <c r="G38" s="46"/>
    </row>
    <row r="39" spans="1:7" ht="19.5" customHeight="1">
      <c r="A39" s="47"/>
      <c r="G39" s="46"/>
    </row>
    <row r="40" spans="1:7" ht="19.5" customHeight="1"/>
    <row r="41" spans="1:7" ht="19.5" customHeight="1">
      <c r="G41" s="57"/>
    </row>
    <row r="42" spans="1:7" ht="19.5" customHeight="1">
      <c r="A42" s="88" t="s">
        <v>65</v>
      </c>
      <c r="B42" s="88"/>
      <c r="C42" s="88"/>
      <c r="D42" s="88"/>
      <c r="E42" s="88"/>
      <c r="F42" s="88"/>
      <c r="G42" s="88"/>
    </row>
    <row r="43" spans="1:7" ht="19.5" customHeight="1">
      <c r="A43" s="88" t="s">
        <v>22</v>
      </c>
      <c r="B43" s="88"/>
      <c r="C43" s="88"/>
      <c r="D43" s="88"/>
      <c r="E43" s="88"/>
      <c r="F43" s="88"/>
      <c r="G43" s="88"/>
    </row>
    <row r="44" spans="1:7" ht="19.5" customHeight="1">
      <c r="A44" s="90" t="str">
        <f>A6</f>
        <v>หน่วยการเรียนรู้ที่ 2 ชื่อหน่วย  จำนวน  แผน</v>
      </c>
      <c r="B44" s="90"/>
      <c r="C44" s="90"/>
      <c r="D44" s="90"/>
      <c r="E44" s="90"/>
      <c r="F44" s="90"/>
      <c r="G44" s="90"/>
    </row>
    <row r="45" spans="1:7" ht="19.5" customHeight="1">
      <c r="A45" s="90" t="str">
        <f>A7</f>
        <v xml:space="preserve">รหัสวิชา  ชื่อวิชา   ชั้นมัธยมศึกษาปีที่ </v>
      </c>
      <c r="B45" s="90"/>
      <c r="C45" s="90"/>
      <c r="D45" s="90"/>
      <c r="E45" s="90"/>
      <c r="F45" s="90"/>
      <c r="G45" s="90"/>
    </row>
    <row r="46" spans="1:7" ht="19.5" customHeight="1">
      <c r="A46" s="90" t="str">
        <f>A8</f>
        <v xml:space="preserve">ผู้สอน  กลุ่มสาระการเรียนรู้ </v>
      </c>
      <c r="B46" s="90"/>
      <c r="C46" s="90"/>
      <c r="D46" s="90"/>
      <c r="E46" s="90"/>
      <c r="F46" s="90"/>
      <c r="G46" s="90"/>
    </row>
    <row r="47" spans="1:7" ht="19.5" customHeight="1">
      <c r="B47" s="17"/>
      <c r="C47" s="17"/>
      <c r="D47" s="17"/>
      <c r="E47" s="17"/>
      <c r="F47" s="17"/>
      <c r="G47" s="17"/>
    </row>
    <row r="48" spans="1:7" ht="19.5" customHeight="1">
      <c r="A48" s="91" t="s">
        <v>24</v>
      </c>
      <c r="B48" s="91"/>
      <c r="C48" s="91"/>
      <c r="D48" s="91"/>
      <c r="E48" s="91"/>
      <c r="F48" s="91"/>
      <c r="G48" s="91"/>
    </row>
    <row r="49" spans="1:7" ht="19.5" customHeight="1">
      <c r="A49" s="86" t="s">
        <v>25</v>
      </c>
      <c r="B49" s="86"/>
      <c r="C49" s="86"/>
      <c r="D49" s="86"/>
      <c r="E49" s="86"/>
      <c r="F49" s="86"/>
      <c r="G49" s="86"/>
    </row>
    <row r="50" spans="1:7" ht="19.5" customHeight="1">
      <c r="A50" s="95" t="s">
        <v>2</v>
      </c>
      <c r="B50" s="95" t="s">
        <v>3</v>
      </c>
      <c r="C50" s="97" t="s">
        <v>23</v>
      </c>
      <c r="D50" s="98"/>
      <c r="E50" s="98"/>
      <c r="F50" s="99"/>
      <c r="G50" s="95" t="s">
        <v>4</v>
      </c>
    </row>
    <row r="51" spans="1:7" ht="19.5" customHeight="1">
      <c r="A51" s="96"/>
      <c r="B51" s="96"/>
      <c r="C51" s="18">
        <v>4</v>
      </c>
      <c r="D51" s="18">
        <v>3</v>
      </c>
      <c r="E51" s="18">
        <v>2</v>
      </c>
      <c r="F51" s="18">
        <v>1</v>
      </c>
      <c r="G51" s="96"/>
    </row>
    <row r="52" spans="1:7" ht="19.5" customHeight="1">
      <c r="A52" s="19">
        <v>1</v>
      </c>
      <c r="B52" s="11" t="s">
        <v>5</v>
      </c>
      <c r="C52" s="37" t="s">
        <v>52</v>
      </c>
      <c r="D52" s="37"/>
      <c r="E52" s="37"/>
      <c r="F52" s="37"/>
      <c r="G52" s="19">
        <f>COUNTA(C52)*$C$13+COUNTA(D52)*$D$13+COUNTA(E52)*$E$13+COUNTA(F52)*$F$13</f>
        <v>4</v>
      </c>
    </row>
    <row r="53" spans="1:7" ht="19.5" customHeight="1">
      <c r="A53" s="20">
        <v>2</v>
      </c>
      <c r="B53" s="12" t="s">
        <v>7</v>
      </c>
      <c r="C53" s="82" t="s">
        <v>52</v>
      </c>
      <c r="D53" s="82"/>
      <c r="E53" s="82"/>
      <c r="F53" s="82"/>
      <c r="G53" s="84">
        <f>COUNTA(C53)*$C$13+COUNTA(D53)*$D$13+COUNTA(E53)*$E$13+COUNTA(F53)*$F$13</f>
        <v>4</v>
      </c>
    </row>
    <row r="54" spans="1:7" ht="19.5" customHeight="1">
      <c r="A54" s="21"/>
      <c r="B54" s="13" t="s">
        <v>6</v>
      </c>
      <c r="C54" s="83"/>
      <c r="D54" s="83"/>
      <c r="E54" s="83"/>
      <c r="F54" s="83"/>
      <c r="G54" s="85"/>
    </row>
    <row r="55" spans="1:7" ht="19.5" customHeight="1">
      <c r="A55" s="19">
        <v>3</v>
      </c>
      <c r="B55" s="11" t="s">
        <v>8</v>
      </c>
      <c r="C55" s="37" t="s">
        <v>52</v>
      </c>
      <c r="D55" s="37"/>
      <c r="E55" s="37"/>
      <c r="F55" s="37"/>
      <c r="G55" s="19">
        <f t="shared" ref="G55:G56" si="4">COUNTA(C55)*$C$13+COUNTA(D55)*$D$13+COUNTA(E55)*$E$13+COUNTA(F55)*$F$13</f>
        <v>4</v>
      </c>
    </row>
    <row r="56" spans="1:7" ht="19.5" customHeight="1">
      <c r="A56" s="19">
        <v>4</v>
      </c>
      <c r="B56" s="11" t="s">
        <v>9</v>
      </c>
      <c r="C56" s="37" t="s">
        <v>52</v>
      </c>
      <c r="D56" s="37"/>
      <c r="E56" s="37"/>
      <c r="F56" s="37"/>
      <c r="G56" s="19">
        <f t="shared" si="4"/>
        <v>4</v>
      </c>
    </row>
    <row r="57" spans="1:7" ht="19.5" customHeight="1">
      <c r="A57" s="20">
        <v>5</v>
      </c>
      <c r="B57" s="14" t="s">
        <v>10</v>
      </c>
      <c r="C57" s="82" t="s">
        <v>52</v>
      </c>
      <c r="D57" s="82"/>
      <c r="E57" s="82"/>
      <c r="F57" s="82"/>
      <c r="G57" s="84">
        <f>COUNTA(C57)*$C$13+COUNTA(D57)*$D$13+COUNTA(E57)*$E$13+COUNTA(F57)*$F$13</f>
        <v>4</v>
      </c>
    </row>
    <row r="58" spans="1:7" ht="19.5" customHeight="1">
      <c r="A58" s="21"/>
      <c r="B58" s="14" t="s">
        <v>11</v>
      </c>
      <c r="C58" s="83"/>
      <c r="D58" s="83"/>
      <c r="E58" s="83"/>
      <c r="F58" s="83"/>
      <c r="G58" s="85"/>
    </row>
    <row r="59" spans="1:7" ht="19.5" customHeight="1">
      <c r="A59" s="19">
        <v>6</v>
      </c>
      <c r="B59" s="11" t="s">
        <v>12</v>
      </c>
      <c r="C59" s="37" t="s">
        <v>52</v>
      </c>
      <c r="D59" s="37"/>
      <c r="E59" s="37"/>
      <c r="F59" s="37"/>
      <c r="G59" s="19">
        <f t="shared" ref="G59" si="5">COUNTA(C59)*$C$13+COUNTA(D59)*$D$13+COUNTA(E59)*$E$13+COUNTA(F59)*$F$13</f>
        <v>4</v>
      </c>
    </row>
    <row r="60" spans="1:7" ht="19.5" customHeight="1">
      <c r="A60" s="20">
        <v>7</v>
      </c>
      <c r="B60" s="12" t="s">
        <v>13</v>
      </c>
      <c r="C60" s="82" t="s">
        <v>52</v>
      </c>
      <c r="D60" s="82"/>
      <c r="E60" s="82"/>
      <c r="F60" s="82"/>
      <c r="G60" s="84">
        <f>COUNTA(C60)*$C$13+COUNTA(D60)*$D$13+COUNTA(E60)*$E$13+COUNTA(F60)*$F$13</f>
        <v>4</v>
      </c>
    </row>
    <row r="61" spans="1:7" ht="19.5" customHeight="1">
      <c r="A61" s="21"/>
      <c r="B61" s="13" t="s">
        <v>14</v>
      </c>
      <c r="C61" s="83"/>
      <c r="D61" s="83"/>
      <c r="E61" s="83"/>
      <c r="F61" s="83"/>
      <c r="G61" s="85"/>
    </row>
    <row r="62" spans="1:7" ht="19.5" customHeight="1">
      <c r="A62" s="19">
        <v>8</v>
      </c>
      <c r="B62" s="11" t="s">
        <v>15</v>
      </c>
      <c r="C62" s="37"/>
      <c r="D62" s="37" t="s">
        <v>52</v>
      </c>
      <c r="E62" s="37"/>
      <c r="F62" s="37"/>
      <c r="G62" s="19">
        <f t="shared" ref="G62:G63" si="6">COUNTA(C62)*$C$13+COUNTA(D62)*$D$13+COUNTA(E62)*$E$13+COUNTA(F62)*$F$13</f>
        <v>3</v>
      </c>
    </row>
    <row r="63" spans="1:7" ht="19.5" customHeight="1">
      <c r="A63" s="19">
        <v>9</v>
      </c>
      <c r="B63" s="11" t="s">
        <v>16</v>
      </c>
      <c r="C63" s="37" t="s">
        <v>52</v>
      </c>
      <c r="D63" s="37"/>
      <c r="E63" s="37"/>
      <c r="F63" s="37"/>
      <c r="G63" s="19">
        <f t="shared" si="6"/>
        <v>4</v>
      </c>
    </row>
    <row r="64" spans="1:7" ht="19.5" customHeight="1">
      <c r="A64" s="20">
        <v>10</v>
      </c>
      <c r="B64" s="15" t="s">
        <v>17</v>
      </c>
      <c r="C64" s="82"/>
      <c r="D64" s="82" t="s">
        <v>52</v>
      </c>
      <c r="E64" s="82"/>
      <c r="F64" s="82"/>
      <c r="G64" s="84">
        <f>COUNTA(C64)*$C$13+COUNTA(D64)*$D$13+COUNTA(E64)*$E$13+COUNTA(F64)*$F$13</f>
        <v>3</v>
      </c>
    </row>
    <row r="65" spans="1:7" ht="19.5" customHeight="1">
      <c r="A65" s="21"/>
      <c r="B65" s="16" t="s">
        <v>18</v>
      </c>
      <c r="C65" s="83"/>
      <c r="D65" s="83"/>
      <c r="E65" s="83"/>
      <c r="F65" s="83"/>
      <c r="G65" s="85"/>
    </row>
    <row r="66" spans="1:7" ht="19.5" customHeight="1">
      <c r="A66" s="19">
        <v>11</v>
      </c>
      <c r="B66" s="11" t="s">
        <v>19</v>
      </c>
      <c r="C66" s="37" t="s">
        <v>52</v>
      </c>
      <c r="D66" s="37"/>
      <c r="E66" s="37"/>
      <c r="F66" s="37"/>
      <c r="G66" s="19">
        <f t="shared" ref="G66:G67" si="7">COUNTA(C66)*$C$13+COUNTA(D66)*$D$13+COUNTA(E66)*$E$13+COUNTA(F66)*$F$13</f>
        <v>4</v>
      </c>
    </row>
    <row r="67" spans="1:7" ht="19.5" customHeight="1">
      <c r="A67" s="19">
        <v>12</v>
      </c>
      <c r="B67" s="11" t="s">
        <v>20</v>
      </c>
      <c r="C67" s="37" t="s">
        <v>52</v>
      </c>
      <c r="D67" s="37"/>
      <c r="E67" s="37"/>
      <c r="F67" s="37"/>
      <c r="G67" s="19">
        <f t="shared" si="7"/>
        <v>4</v>
      </c>
    </row>
    <row r="68" spans="1:7" ht="19.5" customHeight="1">
      <c r="A68" s="93" t="s">
        <v>21</v>
      </c>
      <c r="B68" s="94"/>
      <c r="C68" s="80" t="str">
        <f>IF(G68&gt;44,"ดีมาก",IF(G68&gt;39,"ดี",IF(G68&gt;30,"พอใช้",IF(G68&gt;0,"ปรับปรุง"))))</f>
        <v>ดีมาก</v>
      </c>
      <c r="D68" s="80"/>
      <c r="E68" s="80"/>
      <c r="F68" s="80"/>
      <c r="G68" s="22">
        <f>SUM(G52:G67)</f>
        <v>46</v>
      </c>
    </row>
    <row r="69" spans="1:7" ht="19.5" customHeight="1"/>
    <row r="70" spans="1:7" ht="19.5" customHeight="1">
      <c r="B70" s="23"/>
      <c r="C70" s="81"/>
      <c r="D70" s="81"/>
      <c r="E70" s="81"/>
      <c r="F70" s="81"/>
      <c r="G70" s="81"/>
    </row>
    <row r="71" spans="1:7" ht="19.5" customHeight="1">
      <c r="B71" s="24"/>
      <c r="C71" s="81"/>
      <c r="D71" s="81"/>
      <c r="E71" s="81"/>
      <c r="F71" s="81"/>
      <c r="G71" s="81"/>
    </row>
    <row r="72" spans="1:7" ht="19.5" customHeight="1"/>
    <row r="73" spans="1:7" ht="19.5" customHeight="1">
      <c r="A73" s="69"/>
      <c r="G73" s="68"/>
    </row>
    <row r="74" spans="1:7" ht="19.5" customHeight="1">
      <c r="A74" s="69"/>
      <c r="G74" s="68"/>
    </row>
    <row r="75" spans="1:7" ht="19.5" customHeight="1">
      <c r="A75" s="69"/>
      <c r="G75" s="68"/>
    </row>
    <row r="76" spans="1:7" ht="19.5" customHeight="1">
      <c r="A76" s="69"/>
      <c r="G76" s="68"/>
    </row>
    <row r="77" spans="1:7" ht="19.5" customHeight="1">
      <c r="A77" s="43"/>
      <c r="G77" s="42"/>
    </row>
    <row r="78" spans="1:7" ht="19.5" customHeight="1"/>
    <row r="79" spans="1:7" ht="19.5" customHeight="1">
      <c r="G79" s="57"/>
    </row>
    <row r="80" spans="1:7" ht="19.5" customHeight="1">
      <c r="A80" s="88" t="s">
        <v>66</v>
      </c>
      <c r="B80" s="88"/>
      <c r="C80" s="88"/>
      <c r="D80" s="88"/>
      <c r="E80" s="88"/>
      <c r="F80" s="88"/>
      <c r="G80" s="88"/>
    </row>
    <row r="81" spans="1:7" ht="19.5" customHeight="1">
      <c r="A81" s="88" t="s">
        <v>22</v>
      </c>
      <c r="B81" s="88"/>
      <c r="C81" s="88"/>
      <c r="D81" s="88"/>
      <c r="E81" s="88"/>
      <c r="F81" s="88"/>
      <c r="G81" s="88"/>
    </row>
    <row r="82" spans="1:7" ht="19.5" customHeight="1">
      <c r="A82" s="90" t="str">
        <f>A44</f>
        <v>หน่วยการเรียนรู้ที่ 2 ชื่อหน่วย  จำนวน  แผน</v>
      </c>
      <c r="B82" s="90"/>
      <c r="C82" s="90"/>
      <c r="D82" s="90"/>
      <c r="E82" s="90"/>
      <c r="F82" s="90"/>
      <c r="G82" s="90"/>
    </row>
    <row r="83" spans="1:7" ht="19.5" customHeight="1">
      <c r="A83" s="90" t="str">
        <f>A45</f>
        <v xml:space="preserve">รหัสวิชา  ชื่อวิชา   ชั้นมัธยมศึกษาปีที่ </v>
      </c>
      <c r="B83" s="90"/>
      <c r="C83" s="90"/>
      <c r="D83" s="90"/>
      <c r="E83" s="90"/>
      <c r="F83" s="90"/>
      <c r="G83" s="90"/>
    </row>
    <row r="84" spans="1:7" ht="19.5" customHeight="1">
      <c r="A84" s="90" t="str">
        <f>A46</f>
        <v xml:space="preserve">ผู้สอน  กลุ่มสาระการเรียนรู้ </v>
      </c>
      <c r="B84" s="90"/>
      <c r="C84" s="90"/>
      <c r="D84" s="90"/>
      <c r="E84" s="90"/>
      <c r="F84" s="90"/>
      <c r="G84" s="90"/>
    </row>
    <row r="85" spans="1:7" ht="19.5" customHeight="1">
      <c r="B85" s="17"/>
      <c r="C85" s="17"/>
      <c r="D85" s="17"/>
      <c r="E85" s="17"/>
      <c r="F85" s="17"/>
      <c r="G85" s="17"/>
    </row>
    <row r="86" spans="1:7" ht="19.5" customHeight="1">
      <c r="A86" s="91" t="s">
        <v>24</v>
      </c>
      <c r="B86" s="91"/>
      <c r="C86" s="91"/>
      <c r="D86" s="91"/>
      <c r="E86" s="91"/>
      <c r="F86" s="91"/>
      <c r="G86" s="91"/>
    </row>
    <row r="87" spans="1:7" ht="19.5" customHeight="1">
      <c r="A87" s="86" t="s">
        <v>25</v>
      </c>
      <c r="B87" s="86"/>
      <c r="C87" s="86"/>
      <c r="D87" s="86"/>
      <c r="E87" s="86"/>
      <c r="F87" s="86"/>
      <c r="G87" s="86"/>
    </row>
    <row r="88" spans="1:7" ht="19.5" customHeight="1">
      <c r="A88" s="95" t="s">
        <v>2</v>
      </c>
      <c r="B88" s="95" t="s">
        <v>3</v>
      </c>
      <c r="C88" s="97" t="s">
        <v>23</v>
      </c>
      <c r="D88" s="98"/>
      <c r="E88" s="98"/>
      <c r="F88" s="99"/>
      <c r="G88" s="95" t="s">
        <v>4</v>
      </c>
    </row>
    <row r="89" spans="1:7" ht="19.5" customHeight="1">
      <c r="A89" s="96"/>
      <c r="B89" s="96"/>
      <c r="C89" s="18">
        <v>4</v>
      </c>
      <c r="D89" s="18">
        <v>3</v>
      </c>
      <c r="E89" s="18">
        <v>2</v>
      </c>
      <c r="F89" s="18">
        <v>1</v>
      </c>
      <c r="G89" s="96"/>
    </row>
    <row r="90" spans="1:7" ht="19.5" customHeight="1">
      <c r="A90" s="19">
        <v>1</v>
      </c>
      <c r="B90" s="11" t="s">
        <v>5</v>
      </c>
      <c r="C90" s="37" t="s">
        <v>52</v>
      </c>
      <c r="D90" s="37"/>
      <c r="E90" s="37"/>
      <c r="F90" s="37"/>
      <c r="G90" s="19">
        <f>COUNTA(C90)*$C$13+COUNTA(D90)*$D$13+COUNTA(E90)*$E$13+COUNTA(F90)*$F$13</f>
        <v>4</v>
      </c>
    </row>
    <row r="91" spans="1:7" ht="19.5" customHeight="1">
      <c r="A91" s="20">
        <v>2</v>
      </c>
      <c r="B91" s="12" t="s">
        <v>7</v>
      </c>
      <c r="C91" s="82" t="s">
        <v>52</v>
      </c>
      <c r="D91" s="82"/>
      <c r="E91" s="82"/>
      <c r="F91" s="82"/>
      <c r="G91" s="84">
        <f>COUNTA(C91)*$C$13+COUNTA(D91)*$D$13+COUNTA(E91)*$E$13+COUNTA(F91)*$F$13</f>
        <v>4</v>
      </c>
    </row>
    <row r="92" spans="1:7" ht="19.5" customHeight="1">
      <c r="A92" s="21"/>
      <c r="B92" s="13" t="s">
        <v>6</v>
      </c>
      <c r="C92" s="83"/>
      <c r="D92" s="83"/>
      <c r="E92" s="83"/>
      <c r="F92" s="83"/>
      <c r="G92" s="85"/>
    </row>
    <row r="93" spans="1:7" ht="19.5" customHeight="1">
      <c r="A93" s="19">
        <v>3</v>
      </c>
      <c r="B93" s="11" t="s">
        <v>8</v>
      </c>
      <c r="C93" s="37" t="s">
        <v>52</v>
      </c>
      <c r="D93" s="37"/>
      <c r="E93" s="37"/>
      <c r="F93" s="37"/>
      <c r="G93" s="19">
        <f t="shared" ref="G93:G94" si="8">COUNTA(C93)*$C$13+COUNTA(D93)*$D$13+COUNTA(E93)*$E$13+COUNTA(F93)*$F$13</f>
        <v>4</v>
      </c>
    </row>
    <row r="94" spans="1:7" ht="19.5" customHeight="1">
      <c r="A94" s="19">
        <v>4</v>
      </c>
      <c r="B94" s="11" t="s">
        <v>9</v>
      </c>
      <c r="C94" s="37" t="s">
        <v>52</v>
      </c>
      <c r="D94" s="37"/>
      <c r="E94" s="37"/>
      <c r="F94" s="37"/>
      <c r="G94" s="19">
        <f t="shared" si="8"/>
        <v>4</v>
      </c>
    </row>
    <row r="95" spans="1:7" ht="19.5" customHeight="1">
      <c r="A95" s="20">
        <v>5</v>
      </c>
      <c r="B95" s="14" t="s">
        <v>10</v>
      </c>
      <c r="C95" s="82" t="s">
        <v>52</v>
      </c>
      <c r="D95" s="82"/>
      <c r="E95" s="82"/>
      <c r="F95" s="82"/>
      <c r="G95" s="84">
        <f>COUNTA(C95)*$C$13+COUNTA(D95)*$D$13+COUNTA(E95)*$E$13+COUNTA(F95)*$F$13</f>
        <v>4</v>
      </c>
    </row>
    <row r="96" spans="1:7" ht="19.5" customHeight="1">
      <c r="A96" s="21"/>
      <c r="B96" s="14" t="s">
        <v>11</v>
      </c>
      <c r="C96" s="83"/>
      <c r="D96" s="83"/>
      <c r="E96" s="83"/>
      <c r="F96" s="83"/>
      <c r="G96" s="85"/>
    </row>
    <row r="97" spans="1:7" ht="19.5" customHeight="1">
      <c r="A97" s="19">
        <v>6</v>
      </c>
      <c r="B97" s="11" t="s">
        <v>12</v>
      </c>
      <c r="C97" s="37" t="s">
        <v>52</v>
      </c>
      <c r="D97" s="37"/>
      <c r="E97" s="37"/>
      <c r="F97" s="37"/>
      <c r="G97" s="19">
        <f t="shared" ref="G97" si="9">COUNTA(C97)*$C$13+COUNTA(D97)*$D$13+COUNTA(E97)*$E$13+COUNTA(F97)*$F$13</f>
        <v>4</v>
      </c>
    </row>
    <row r="98" spans="1:7" ht="19.5" customHeight="1">
      <c r="A98" s="20">
        <v>7</v>
      </c>
      <c r="B98" s="12" t="s">
        <v>13</v>
      </c>
      <c r="C98" s="82" t="s">
        <v>52</v>
      </c>
      <c r="D98" s="82"/>
      <c r="E98" s="82"/>
      <c r="F98" s="82"/>
      <c r="G98" s="84">
        <f>COUNTA(C98)*$C$13+COUNTA(D98)*$D$13+COUNTA(E98)*$E$13+COUNTA(F98)*$F$13</f>
        <v>4</v>
      </c>
    </row>
    <row r="99" spans="1:7" ht="19.5" customHeight="1">
      <c r="A99" s="21"/>
      <c r="B99" s="13" t="s">
        <v>14</v>
      </c>
      <c r="C99" s="83"/>
      <c r="D99" s="83"/>
      <c r="E99" s="83"/>
      <c r="F99" s="83"/>
      <c r="G99" s="85"/>
    </row>
    <row r="100" spans="1:7" ht="19.5" customHeight="1">
      <c r="A100" s="19">
        <v>8</v>
      </c>
      <c r="B100" s="11" t="s">
        <v>15</v>
      </c>
      <c r="C100" s="37"/>
      <c r="D100" s="37" t="s">
        <v>52</v>
      </c>
      <c r="E100" s="37"/>
      <c r="F100" s="37"/>
      <c r="G100" s="19">
        <f t="shared" ref="G100:G101" si="10">COUNTA(C100)*$C$13+COUNTA(D100)*$D$13+COUNTA(E100)*$E$13+COUNTA(F100)*$F$13</f>
        <v>3</v>
      </c>
    </row>
    <row r="101" spans="1:7" ht="19.5" customHeight="1">
      <c r="A101" s="19">
        <v>9</v>
      </c>
      <c r="B101" s="11" t="s">
        <v>16</v>
      </c>
      <c r="C101" s="37" t="s">
        <v>52</v>
      </c>
      <c r="D101" s="37"/>
      <c r="E101" s="37"/>
      <c r="F101" s="37"/>
      <c r="G101" s="19">
        <f t="shared" si="10"/>
        <v>4</v>
      </c>
    </row>
    <row r="102" spans="1:7" ht="19.5" customHeight="1">
      <c r="A102" s="20">
        <v>10</v>
      </c>
      <c r="B102" s="15" t="s">
        <v>17</v>
      </c>
      <c r="C102" s="82" t="s">
        <v>52</v>
      </c>
      <c r="D102" s="82"/>
      <c r="E102" s="82"/>
      <c r="F102" s="82"/>
      <c r="G102" s="84">
        <f>COUNTA(C102)*$C$13+COUNTA(D102)*$D$13+COUNTA(E102)*$E$13+COUNTA(F102)*$F$13</f>
        <v>4</v>
      </c>
    </row>
    <row r="103" spans="1:7" ht="19.5" customHeight="1">
      <c r="A103" s="21"/>
      <c r="B103" s="16" t="s">
        <v>18</v>
      </c>
      <c r="C103" s="83"/>
      <c r="D103" s="83"/>
      <c r="E103" s="83"/>
      <c r="F103" s="83"/>
      <c r="G103" s="85"/>
    </row>
    <row r="104" spans="1:7" ht="19.5" customHeight="1">
      <c r="A104" s="19">
        <v>11</v>
      </c>
      <c r="B104" s="11" t="s">
        <v>19</v>
      </c>
      <c r="C104" s="37" t="s">
        <v>52</v>
      </c>
      <c r="D104" s="37"/>
      <c r="E104" s="37"/>
      <c r="F104" s="37"/>
      <c r="G104" s="19">
        <f t="shared" ref="G104:G105" si="11">COUNTA(C104)*$C$13+COUNTA(D104)*$D$13+COUNTA(E104)*$E$13+COUNTA(F104)*$F$13</f>
        <v>4</v>
      </c>
    </row>
    <row r="105" spans="1:7" ht="19.5" customHeight="1">
      <c r="A105" s="19">
        <v>12</v>
      </c>
      <c r="B105" s="11" t="s">
        <v>20</v>
      </c>
      <c r="C105" s="37" t="s">
        <v>52</v>
      </c>
      <c r="D105" s="37"/>
      <c r="E105" s="37"/>
      <c r="F105" s="37"/>
      <c r="G105" s="19">
        <f t="shared" si="11"/>
        <v>4</v>
      </c>
    </row>
    <row r="106" spans="1:7" ht="19.5" customHeight="1">
      <c r="A106" s="93" t="s">
        <v>21</v>
      </c>
      <c r="B106" s="94"/>
      <c r="C106" s="80" t="str">
        <f>IF(G106&gt;44,"ดีมาก",IF(G106&gt;39,"ดี",IF(G106&gt;30,"พอใช้",IF(G106&gt;0,"ปรับปรุง"))))</f>
        <v>ดีมาก</v>
      </c>
      <c r="D106" s="80"/>
      <c r="E106" s="80"/>
      <c r="F106" s="80"/>
      <c r="G106" s="22">
        <f>SUM(G90:G105)</f>
        <v>47</v>
      </c>
    </row>
    <row r="107" spans="1:7" ht="19.5" customHeight="1"/>
    <row r="108" spans="1:7" ht="19.5" customHeight="1">
      <c r="B108" s="23"/>
      <c r="C108" s="81"/>
      <c r="D108" s="81"/>
      <c r="E108" s="81"/>
      <c r="F108" s="81"/>
      <c r="G108" s="81"/>
    </row>
    <row r="109" spans="1:7" ht="19.5" customHeight="1">
      <c r="B109" s="24"/>
      <c r="C109" s="81"/>
      <c r="D109" s="81"/>
      <c r="E109" s="81"/>
      <c r="F109" s="81"/>
      <c r="G109" s="81"/>
    </row>
    <row r="110" spans="1:7" ht="19.5" customHeight="1"/>
    <row r="111" spans="1:7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6:G46"/>
    <mergeCell ref="A48:G48"/>
    <mergeCell ref="A49:G49"/>
    <mergeCell ref="A50:A51"/>
    <mergeCell ref="B50:B51"/>
    <mergeCell ref="C50:F50"/>
    <mergeCell ref="G50:G51"/>
    <mergeCell ref="C32:G32"/>
    <mergeCell ref="C33:G33"/>
    <mergeCell ref="A42:G42"/>
    <mergeCell ref="A43:G43"/>
    <mergeCell ref="A44:G44"/>
    <mergeCell ref="A45:G45"/>
    <mergeCell ref="C53:C54"/>
    <mergeCell ref="D53:D54"/>
    <mergeCell ref="E53:E54"/>
    <mergeCell ref="F53:F54"/>
    <mergeCell ref="G53:G54"/>
    <mergeCell ref="C57:C58"/>
    <mergeCell ref="D57:D58"/>
    <mergeCell ref="E57:E58"/>
    <mergeCell ref="F57:F58"/>
    <mergeCell ref="G57:G58"/>
    <mergeCell ref="A68:B68"/>
    <mergeCell ref="C68:F68"/>
    <mergeCell ref="C70:G70"/>
    <mergeCell ref="C71:G71"/>
    <mergeCell ref="A80:G80"/>
    <mergeCell ref="A81:G81"/>
    <mergeCell ref="C60:C61"/>
    <mergeCell ref="D60:D61"/>
    <mergeCell ref="E60:E61"/>
    <mergeCell ref="F60:F61"/>
    <mergeCell ref="G60:G61"/>
    <mergeCell ref="C64:C65"/>
    <mergeCell ref="D64:D65"/>
    <mergeCell ref="E64:E65"/>
    <mergeCell ref="F64:F65"/>
    <mergeCell ref="G64:G65"/>
    <mergeCell ref="A82:G82"/>
    <mergeCell ref="A83:G83"/>
    <mergeCell ref="A84:G84"/>
    <mergeCell ref="A86:G86"/>
    <mergeCell ref="A87:G87"/>
    <mergeCell ref="A88:A89"/>
    <mergeCell ref="B88:B89"/>
    <mergeCell ref="C88:F88"/>
    <mergeCell ref="G88:G89"/>
    <mergeCell ref="C91:C92"/>
    <mergeCell ref="D91:D92"/>
    <mergeCell ref="E91:E92"/>
    <mergeCell ref="F91:F92"/>
    <mergeCell ref="G91:G92"/>
    <mergeCell ref="C95:C96"/>
    <mergeCell ref="D95:D96"/>
    <mergeCell ref="E95:E96"/>
    <mergeCell ref="F95:F96"/>
    <mergeCell ref="G95:G96"/>
    <mergeCell ref="A106:B106"/>
    <mergeCell ref="C106:F106"/>
    <mergeCell ref="C108:G108"/>
    <mergeCell ref="C109:G109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</mergeCells>
  <pageMargins left="0.7" right="0.5" top="0.75" bottom="0.54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C52:F67 C90:F105 C14:F29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2:G116"/>
  <sheetViews>
    <sheetView view="pageLayout" topLeftCell="A139" zoomScaleNormal="100" workbookViewId="0">
      <selection activeCell="A77" sqref="A77:XFD78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2" spans="1:7">
      <c r="A2" s="61"/>
      <c r="G2" s="60"/>
    </row>
    <row r="3" spans="1:7">
      <c r="G3" s="57"/>
    </row>
    <row r="4" spans="1:7" ht="19.5" customHeight="1">
      <c r="A4" s="88" t="s">
        <v>64</v>
      </c>
      <c r="B4" s="89"/>
      <c r="C4" s="89"/>
      <c r="D4" s="89"/>
      <c r="E4" s="89"/>
      <c r="F4" s="89"/>
      <c r="G4" s="89"/>
    </row>
    <row r="5" spans="1:7" ht="19.5" customHeight="1">
      <c r="A5" s="88" t="s">
        <v>22</v>
      </c>
      <c r="B5" s="89"/>
      <c r="C5" s="89"/>
      <c r="D5" s="89"/>
      <c r="E5" s="89"/>
      <c r="F5" s="89"/>
      <c r="G5" s="89"/>
    </row>
    <row r="6" spans="1:7" ht="19.5" customHeight="1">
      <c r="A6" s="90" t="str">
        <f>"หน่วยการเรียนรู้ที่"&amp;" "&amp;"3"&amp;" "&amp;"ชื่อหน่วย"&amp;" "&amp;กรุณากรอกข้อมูล!G22&amp;" "&amp;"จำนวน"&amp;" "&amp;กรุณากรอกข้อมูล!H22&amp;" "&amp;"แผน"</f>
        <v>หน่วยการเรียนรู้ที่ 3 ชื่อหน่วย  จำนวน  แผน</v>
      </c>
      <c r="B6" s="90"/>
      <c r="C6" s="90"/>
      <c r="D6" s="90"/>
      <c r="E6" s="90"/>
      <c r="F6" s="90"/>
      <c r="G6" s="90"/>
    </row>
    <row r="7" spans="1:7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7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0"/>
      <c r="C8" s="90"/>
      <c r="D8" s="90"/>
      <c r="E8" s="90"/>
      <c r="F8" s="90"/>
      <c r="G8" s="90"/>
    </row>
    <row r="9" spans="1:7" ht="18.75" customHeight="1">
      <c r="B9" s="17"/>
      <c r="C9" s="17"/>
      <c r="D9" s="17"/>
      <c r="E9" s="17"/>
      <c r="F9" s="17"/>
      <c r="G9" s="17"/>
    </row>
    <row r="10" spans="1:7">
      <c r="A10" s="91" t="s">
        <v>24</v>
      </c>
      <c r="B10" s="91"/>
      <c r="C10" s="91"/>
      <c r="D10" s="91"/>
      <c r="E10" s="91"/>
      <c r="F10" s="91"/>
      <c r="G10" s="91"/>
    </row>
    <row r="11" spans="1:7">
      <c r="A11" s="86" t="s">
        <v>25</v>
      </c>
      <c r="B11" s="86"/>
      <c r="C11" s="86"/>
      <c r="D11" s="86"/>
      <c r="E11" s="86"/>
      <c r="F11" s="86"/>
      <c r="G11" s="86"/>
    </row>
    <row r="12" spans="1:7">
      <c r="A12" s="79" t="s">
        <v>2</v>
      </c>
      <c r="B12" s="79" t="s">
        <v>3</v>
      </c>
      <c r="C12" s="87" t="s">
        <v>23</v>
      </c>
      <c r="D12" s="87"/>
      <c r="E12" s="87"/>
      <c r="F12" s="87"/>
      <c r="G12" s="79" t="s">
        <v>4</v>
      </c>
    </row>
    <row r="13" spans="1:7">
      <c r="A13" s="79"/>
      <c r="B13" s="79"/>
      <c r="C13" s="18">
        <v>4</v>
      </c>
      <c r="D13" s="18">
        <v>3</v>
      </c>
      <c r="E13" s="18">
        <v>2</v>
      </c>
      <c r="F13" s="18">
        <v>1</v>
      </c>
      <c r="G13" s="79"/>
    </row>
    <row r="14" spans="1:7">
      <c r="A14" s="19">
        <v>1</v>
      </c>
      <c r="B14" s="11" t="s">
        <v>5</v>
      </c>
      <c r="C14" s="37"/>
      <c r="D14" s="37" t="s">
        <v>52</v>
      </c>
      <c r="E14" s="37"/>
      <c r="F14" s="37"/>
      <c r="G14" s="19">
        <f>COUNTA(C14)*$C$13+COUNTA(D14)*$D$13+COUNTA(E14)*$E$13+COUNTA(F14)*$F$13</f>
        <v>3</v>
      </c>
    </row>
    <row r="15" spans="1:7">
      <c r="A15" s="20">
        <v>2</v>
      </c>
      <c r="B15" s="12" t="s">
        <v>7</v>
      </c>
      <c r="C15" s="82" t="s">
        <v>52</v>
      </c>
      <c r="D15" s="82"/>
      <c r="E15" s="82"/>
      <c r="F15" s="82"/>
      <c r="G15" s="84">
        <f>COUNTA(C15)*$C$13+COUNTA(D15)*$D$13+COUNTA(E15)*$E$13+COUNTA(F15)*$F$13</f>
        <v>4</v>
      </c>
    </row>
    <row r="16" spans="1:7">
      <c r="A16" s="21"/>
      <c r="B16" s="13" t="s">
        <v>6</v>
      </c>
      <c r="C16" s="83"/>
      <c r="D16" s="83"/>
      <c r="E16" s="83"/>
      <c r="F16" s="83"/>
      <c r="G16" s="85"/>
    </row>
    <row r="17" spans="1:7">
      <c r="A17" s="19">
        <v>3</v>
      </c>
      <c r="B17" s="11" t="s">
        <v>8</v>
      </c>
      <c r="C17" s="37" t="s">
        <v>52</v>
      </c>
      <c r="D17" s="37"/>
      <c r="E17" s="37"/>
      <c r="F17" s="37"/>
      <c r="G17" s="19">
        <f t="shared" ref="G17:G18" si="0">COUNTA(C17)*$C$13+COUNTA(D17)*$D$13+COUNTA(E17)*$E$13+COUNTA(F17)*$F$13</f>
        <v>4</v>
      </c>
    </row>
    <row r="18" spans="1:7">
      <c r="A18" s="19">
        <v>4</v>
      </c>
      <c r="B18" s="11" t="s">
        <v>9</v>
      </c>
      <c r="C18" s="37" t="s">
        <v>52</v>
      </c>
      <c r="D18" s="37"/>
      <c r="E18" s="37"/>
      <c r="F18" s="37"/>
      <c r="G18" s="19">
        <f t="shared" si="0"/>
        <v>4</v>
      </c>
    </row>
    <row r="19" spans="1:7">
      <c r="A19" s="20">
        <v>5</v>
      </c>
      <c r="B19" s="14" t="s">
        <v>10</v>
      </c>
      <c r="C19" s="82" t="s">
        <v>52</v>
      </c>
      <c r="D19" s="82"/>
      <c r="E19" s="82"/>
      <c r="F19" s="82"/>
      <c r="G19" s="84">
        <f>COUNTA(C19)*$C$13+COUNTA(D19)*$D$13+COUNTA(E19)*$E$13+COUNTA(F19)*$F$13</f>
        <v>4</v>
      </c>
    </row>
    <row r="20" spans="1:7">
      <c r="A20" s="21"/>
      <c r="B20" s="14" t="s">
        <v>11</v>
      </c>
      <c r="C20" s="83"/>
      <c r="D20" s="83"/>
      <c r="E20" s="83"/>
      <c r="F20" s="83"/>
      <c r="G20" s="85"/>
    </row>
    <row r="21" spans="1:7">
      <c r="A21" s="19">
        <v>6</v>
      </c>
      <c r="B21" s="11" t="s">
        <v>12</v>
      </c>
      <c r="C21" s="37"/>
      <c r="D21" s="37" t="s">
        <v>52</v>
      </c>
      <c r="E21" s="37"/>
      <c r="F21" s="37"/>
      <c r="G21" s="19">
        <f t="shared" ref="G21" si="1">COUNTA(C21)*$C$13+COUNTA(D21)*$D$13+COUNTA(E21)*$E$13+COUNTA(F21)*$F$13</f>
        <v>3</v>
      </c>
    </row>
    <row r="22" spans="1:7">
      <c r="A22" s="20">
        <v>7</v>
      </c>
      <c r="B22" s="12" t="s">
        <v>13</v>
      </c>
      <c r="C22" s="82" t="s">
        <v>52</v>
      </c>
      <c r="D22" s="82"/>
      <c r="E22" s="82"/>
      <c r="F22" s="82"/>
      <c r="G22" s="84">
        <f>COUNTA(C22)*$C$13+COUNTA(D22)*$D$13+COUNTA(E22)*$E$13+COUNTA(F22)*$F$13</f>
        <v>4</v>
      </c>
    </row>
    <row r="23" spans="1:7">
      <c r="A23" s="21"/>
      <c r="B23" s="13" t="s">
        <v>14</v>
      </c>
      <c r="C23" s="83"/>
      <c r="D23" s="83"/>
      <c r="E23" s="83"/>
      <c r="F23" s="83"/>
      <c r="G23" s="85"/>
    </row>
    <row r="24" spans="1:7">
      <c r="A24" s="19">
        <v>8</v>
      </c>
      <c r="B24" s="11" t="s">
        <v>15</v>
      </c>
      <c r="C24" s="37"/>
      <c r="D24" s="37" t="s">
        <v>52</v>
      </c>
      <c r="E24" s="37"/>
      <c r="F24" s="37"/>
      <c r="G24" s="19">
        <f t="shared" ref="G24:G25" si="2">COUNTA(C24)*$C$13+COUNTA(D24)*$D$13+COUNTA(E24)*$E$13+COUNTA(F24)*$F$13</f>
        <v>3</v>
      </c>
    </row>
    <row r="25" spans="1:7">
      <c r="A25" s="19">
        <v>9</v>
      </c>
      <c r="B25" s="11" t="s">
        <v>16</v>
      </c>
      <c r="C25" s="37" t="s">
        <v>52</v>
      </c>
      <c r="D25" s="37"/>
      <c r="E25" s="37"/>
      <c r="F25" s="37"/>
      <c r="G25" s="19">
        <f t="shared" si="2"/>
        <v>4</v>
      </c>
    </row>
    <row r="26" spans="1:7">
      <c r="A26" s="20">
        <v>10</v>
      </c>
      <c r="B26" s="15" t="s">
        <v>17</v>
      </c>
      <c r="C26" s="82" t="s">
        <v>52</v>
      </c>
      <c r="D26" s="82"/>
      <c r="E26" s="82"/>
      <c r="F26" s="82"/>
      <c r="G26" s="84">
        <f>COUNTA(C26)*$C$13+COUNTA(D26)*$D$13+COUNTA(E26)*$E$13+COUNTA(F26)*$F$13</f>
        <v>4</v>
      </c>
    </row>
    <row r="27" spans="1:7">
      <c r="A27" s="21"/>
      <c r="B27" s="16" t="s">
        <v>18</v>
      </c>
      <c r="C27" s="83"/>
      <c r="D27" s="83"/>
      <c r="E27" s="83"/>
      <c r="F27" s="83"/>
      <c r="G27" s="85"/>
    </row>
    <row r="28" spans="1:7">
      <c r="A28" s="19">
        <v>11</v>
      </c>
      <c r="B28" s="11" t="s">
        <v>19</v>
      </c>
      <c r="C28" s="37" t="s">
        <v>52</v>
      </c>
      <c r="D28" s="37"/>
      <c r="E28" s="37"/>
      <c r="F28" s="37"/>
      <c r="G28" s="19">
        <f t="shared" ref="G28:G29" si="3">COUNTA(C28)*$C$13+COUNTA(D28)*$D$13+COUNTA(E28)*$E$13+COUNTA(F28)*$F$13</f>
        <v>4</v>
      </c>
    </row>
    <row r="29" spans="1:7">
      <c r="A29" s="19">
        <v>12</v>
      </c>
      <c r="B29" s="11" t="s">
        <v>20</v>
      </c>
      <c r="C29" s="37" t="s">
        <v>52</v>
      </c>
      <c r="D29" s="37"/>
      <c r="E29" s="37"/>
      <c r="F29" s="37"/>
      <c r="G29" s="19">
        <f t="shared" si="3"/>
        <v>4</v>
      </c>
    </row>
    <row r="30" spans="1:7">
      <c r="A30" s="79" t="s">
        <v>21</v>
      </c>
      <c r="B30" s="79"/>
      <c r="C30" s="80" t="str">
        <f>IF(G30&gt;44,"ดีมาก",IF(G30&gt;39,"ดี",IF(G30&gt;30,"พอใช้",IF(G30&gt;0,"ปรับปรุง"))))</f>
        <v>ดีมาก</v>
      </c>
      <c r="D30" s="80"/>
      <c r="E30" s="80"/>
      <c r="F30" s="80"/>
      <c r="G30" s="22">
        <f>SUM(G14:G29)</f>
        <v>45</v>
      </c>
    </row>
    <row r="32" spans="1:7">
      <c r="B32" s="23"/>
      <c r="C32" s="81"/>
      <c r="D32" s="81"/>
      <c r="E32" s="81"/>
      <c r="F32" s="81"/>
      <c r="G32" s="81"/>
    </row>
    <row r="33" spans="1:7">
      <c r="B33" s="24"/>
      <c r="C33" s="81"/>
      <c r="D33" s="81"/>
      <c r="E33" s="81"/>
      <c r="F33" s="81"/>
      <c r="G33" s="81"/>
    </row>
    <row r="35" spans="1:7">
      <c r="A35" s="53"/>
      <c r="G35" s="49"/>
    </row>
    <row r="36" spans="1:7">
      <c r="A36" s="53"/>
      <c r="G36" s="49"/>
    </row>
    <row r="37" spans="1:7">
      <c r="A37" s="53"/>
      <c r="G37" s="49"/>
    </row>
    <row r="38" spans="1:7">
      <c r="A38" s="53"/>
      <c r="G38" s="49"/>
    </row>
    <row r="39" spans="1:7">
      <c r="A39" s="53"/>
      <c r="G39" s="49"/>
    </row>
    <row r="41" spans="1:7">
      <c r="G41" s="57"/>
    </row>
    <row r="42" spans="1:7" ht="19.5" customHeight="1">
      <c r="A42" s="88" t="s">
        <v>65</v>
      </c>
      <c r="B42" s="89"/>
      <c r="C42" s="89"/>
      <c r="D42" s="89"/>
      <c r="E42" s="89"/>
      <c r="F42" s="89"/>
      <c r="G42" s="89"/>
    </row>
    <row r="43" spans="1:7" ht="19.5" customHeight="1">
      <c r="A43" s="88" t="s">
        <v>22</v>
      </c>
      <c r="B43" s="89"/>
      <c r="C43" s="89"/>
      <c r="D43" s="89"/>
      <c r="E43" s="89"/>
      <c r="F43" s="89"/>
      <c r="G43" s="89"/>
    </row>
    <row r="44" spans="1:7" ht="19.5" customHeight="1">
      <c r="A44" s="90" t="str">
        <f>A6</f>
        <v>หน่วยการเรียนรู้ที่ 3 ชื่อหน่วย  จำนวน  แผน</v>
      </c>
      <c r="B44" s="90"/>
      <c r="C44" s="90"/>
      <c r="D44" s="90"/>
      <c r="E44" s="90"/>
      <c r="F44" s="90"/>
      <c r="G44" s="90"/>
    </row>
    <row r="45" spans="1:7" ht="19.5" customHeight="1">
      <c r="A45" s="90" t="str">
        <f>A7</f>
        <v xml:space="preserve">รหัสวิชา  ชื่อวิชา   ชั้นมัธยมศึกษาปีที่ </v>
      </c>
      <c r="B45" s="90"/>
      <c r="C45" s="90"/>
      <c r="D45" s="90"/>
      <c r="E45" s="90"/>
      <c r="F45" s="90"/>
      <c r="G45" s="90"/>
    </row>
    <row r="46" spans="1:7" ht="19.5" customHeight="1">
      <c r="A46" s="90" t="str">
        <f>A8</f>
        <v xml:space="preserve">ผู้สอน  กลุ่มสาระการเรียนรู้ </v>
      </c>
      <c r="B46" s="90"/>
      <c r="C46" s="90"/>
      <c r="D46" s="90"/>
      <c r="E46" s="90"/>
      <c r="F46" s="90"/>
      <c r="G46" s="90"/>
    </row>
    <row r="47" spans="1:7" ht="18.75" customHeight="1">
      <c r="B47" s="17"/>
      <c r="C47" s="17"/>
      <c r="D47" s="17"/>
      <c r="E47" s="17"/>
      <c r="F47" s="17"/>
      <c r="G47" s="17"/>
    </row>
    <row r="48" spans="1:7">
      <c r="A48" s="91" t="s">
        <v>24</v>
      </c>
      <c r="B48" s="91"/>
      <c r="C48" s="91"/>
      <c r="D48" s="91"/>
      <c r="E48" s="91"/>
      <c r="F48" s="91"/>
      <c r="G48" s="91"/>
    </row>
    <row r="49" spans="1:7">
      <c r="A49" s="86" t="s">
        <v>25</v>
      </c>
      <c r="B49" s="86"/>
      <c r="C49" s="86"/>
      <c r="D49" s="86"/>
      <c r="E49" s="86"/>
      <c r="F49" s="86"/>
      <c r="G49" s="86"/>
    </row>
    <row r="50" spans="1:7">
      <c r="A50" s="79" t="s">
        <v>2</v>
      </c>
      <c r="B50" s="79" t="s">
        <v>3</v>
      </c>
      <c r="C50" s="87" t="s">
        <v>23</v>
      </c>
      <c r="D50" s="87"/>
      <c r="E50" s="87"/>
      <c r="F50" s="87"/>
      <c r="G50" s="79" t="s">
        <v>4</v>
      </c>
    </row>
    <row r="51" spans="1:7">
      <c r="A51" s="79"/>
      <c r="B51" s="79"/>
      <c r="C51" s="18">
        <v>4</v>
      </c>
      <c r="D51" s="18">
        <v>3</v>
      </c>
      <c r="E51" s="18">
        <v>2</v>
      </c>
      <c r="F51" s="18">
        <v>1</v>
      </c>
      <c r="G51" s="79"/>
    </row>
    <row r="52" spans="1:7">
      <c r="A52" s="19">
        <v>1</v>
      </c>
      <c r="B52" s="11" t="s">
        <v>5</v>
      </c>
      <c r="C52" s="37" t="s">
        <v>52</v>
      </c>
      <c r="D52" s="37"/>
      <c r="E52" s="37"/>
      <c r="F52" s="37"/>
      <c r="G52" s="19">
        <f>COUNTA(C52)*$C$13+COUNTA(D52)*$D$13+COUNTA(E52)*$E$13+COUNTA(F52)*$F$13</f>
        <v>4</v>
      </c>
    </row>
    <row r="53" spans="1:7">
      <c r="A53" s="20">
        <v>2</v>
      </c>
      <c r="B53" s="12" t="s">
        <v>7</v>
      </c>
      <c r="C53" s="82" t="s">
        <v>52</v>
      </c>
      <c r="D53" s="82"/>
      <c r="E53" s="82"/>
      <c r="F53" s="82"/>
      <c r="G53" s="84">
        <f>COUNTA(C53)*$C$13+COUNTA(D53)*$D$13+COUNTA(E53)*$E$13+COUNTA(F53)*$F$13</f>
        <v>4</v>
      </c>
    </row>
    <row r="54" spans="1:7">
      <c r="A54" s="21"/>
      <c r="B54" s="13" t="s">
        <v>6</v>
      </c>
      <c r="C54" s="83"/>
      <c r="D54" s="83"/>
      <c r="E54" s="83"/>
      <c r="F54" s="83"/>
      <c r="G54" s="85"/>
    </row>
    <row r="55" spans="1:7">
      <c r="A55" s="19">
        <v>3</v>
      </c>
      <c r="B55" s="11" t="s">
        <v>8</v>
      </c>
      <c r="C55" s="37" t="s">
        <v>52</v>
      </c>
      <c r="D55" s="37"/>
      <c r="E55" s="37"/>
      <c r="F55" s="37"/>
      <c r="G55" s="19">
        <f t="shared" ref="G55:G56" si="4">COUNTA(C55)*$C$13+COUNTA(D55)*$D$13+COUNTA(E55)*$E$13+COUNTA(F55)*$F$13</f>
        <v>4</v>
      </c>
    </row>
    <row r="56" spans="1:7">
      <c r="A56" s="19">
        <v>4</v>
      </c>
      <c r="B56" s="11" t="s">
        <v>9</v>
      </c>
      <c r="C56" s="37" t="s">
        <v>52</v>
      </c>
      <c r="D56" s="37"/>
      <c r="E56" s="37"/>
      <c r="F56" s="37"/>
      <c r="G56" s="19">
        <f t="shared" si="4"/>
        <v>4</v>
      </c>
    </row>
    <row r="57" spans="1:7">
      <c r="A57" s="20">
        <v>5</v>
      </c>
      <c r="B57" s="14" t="s">
        <v>10</v>
      </c>
      <c r="C57" s="82" t="s">
        <v>52</v>
      </c>
      <c r="D57" s="82"/>
      <c r="E57" s="82"/>
      <c r="F57" s="82"/>
      <c r="G57" s="84">
        <f>COUNTA(C57)*$C$13+COUNTA(D57)*$D$13+COUNTA(E57)*$E$13+COUNTA(F57)*$F$13</f>
        <v>4</v>
      </c>
    </row>
    <row r="58" spans="1:7">
      <c r="A58" s="21"/>
      <c r="B58" s="14" t="s">
        <v>11</v>
      </c>
      <c r="C58" s="83"/>
      <c r="D58" s="83"/>
      <c r="E58" s="83"/>
      <c r="F58" s="83"/>
      <c r="G58" s="85"/>
    </row>
    <row r="59" spans="1:7">
      <c r="A59" s="19">
        <v>6</v>
      </c>
      <c r="B59" s="11" t="s">
        <v>12</v>
      </c>
      <c r="C59" s="37" t="s">
        <v>52</v>
      </c>
      <c r="D59" s="37"/>
      <c r="E59" s="37"/>
      <c r="F59" s="37"/>
      <c r="G59" s="19">
        <f t="shared" ref="G59" si="5">COUNTA(C59)*$C$13+COUNTA(D59)*$D$13+COUNTA(E59)*$E$13+COUNTA(F59)*$F$13</f>
        <v>4</v>
      </c>
    </row>
    <row r="60" spans="1:7">
      <c r="A60" s="20">
        <v>7</v>
      </c>
      <c r="B60" s="12" t="s">
        <v>13</v>
      </c>
      <c r="C60" s="82" t="s">
        <v>52</v>
      </c>
      <c r="D60" s="82"/>
      <c r="E60" s="82"/>
      <c r="F60" s="82"/>
      <c r="G60" s="84">
        <f>COUNTA(C60)*$C$13+COUNTA(D60)*$D$13+COUNTA(E60)*$E$13+COUNTA(F60)*$F$13</f>
        <v>4</v>
      </c>
    </row>
    <row r="61" spans="1:7">
      <c r="A61" s="21"/>
      <c r="B61" s="13" t="s">
        <v>14</v>
      </c>
      <c r="C61" s="83"/>
      <c r="D61" s="83"/>
      <c r="E61" s="83"/>
      <c r="F61" s="83"/>
      <c r="G61" s="85"/>
    </row>
    <row r="62" spans="1:7">
      <c r="A62" s="19">
        <v>8</v>
      </c>
      <c r="B62" s="11" t="s">
        <v>15</v>
      </c>
      <c r="C62" s="37" t="s">
        <v>52</v>
      </c>
      <c r="D62" s="37"/>
      <c r="E62" s="37"/>
      <c r="F62" s="37"/>
      <c r="G62" s="19">
        <f t="shared" ref="G62:G63" si="6">COUNTA(C62)*$C$13+COUNTA(D62)*$D$13+COUNTA(E62)*$E$13+COUNTA(F62)*$F$13</f>
        <v>4</v>
      </c>
    </row>
    <row r="63" spans="1:7">
      <c r="A63" s="19">
        <v>9</v>
      </c>
      <c r="B63" s="11" t="s">
        <v>16</v>
      </c>
      <c r="C63" s="37" t="s">
        <v>52</v>
      </c>
      <c r="D63" s="37"/>
      <c r="E63" s="37"/>
      <c r="F63" s="37"/>
      <c r="G63" s="19">
        <f t="shared" si="6"/>
        <v>4</v>
      </c>
    </row>
    <row r="64" spans="1:7">
      <c r="A64" s="20">
        <v>10</v>
      </c>
      <c r="B64" s="15" t="s">
        <v>17</v>
      </c>
      <c r="C64" s="82"/>
      <c r="D64" s="82" t="s">
        <v>52</v>
      </c>
      <c r="E64" s="82"/>
      <c r="F64" s="82"/>
      <c r="G64" s="84">
        <f>COUNTA(C64)*$C$13+COUNTA(D64)*$D$13+COUNTA(E64)*$E$13+COUNTA(F64)*$F$13</f>
        <v>3</v>
      </c>
    </row>
    <row r="65" spans="1:7">
      <c r="A65" s="21"/>
      <c r="B65" s="16" t="s">
        <v>18</v>
      </c>
      <c r="C65" s="83"/>
      <c r="D65" s="83"/>
      <c r="E65" s="83"/>
      <c r="F65" s="83"/>
      <c r="G65" s="85"/>
    </row>
    <row r="66" spans="1:7">
      <c r="A66" s="19">
        <v>11</v>
      </c>
      <c r="B66" s="11" t="s">
        <v>19</v>
      </c>
      <c r="C66" s="37" t="s">
        <v>52</v>
      </c>
      <c r="D66" s="37"/>
      <c r="E66" s="37"/>
      <c r="F66" s="37"/>
      <c r="G66" s="19">
        <f t="shared" ref="G66:G67" si="7">COUNTA(C66)*$C$13+COUNTA(D66)*$D$13+COUNTA(E66)*$E$13+COUNTA(F66)*$F$13</f>
        <v>4</v>
      </c>
    </row>
    <row r="67" spans="1:7">
      <c r="A67" s="19">
        <v>12</v>
      </c>
      <c r="B67" s="11" t="s">
        <v>20</v>
      </c>
      <c r="C67" s="37" t="s">
        <v>52</v>
      </c>
      <c r="D67" s="37"/>
      <c r="E67" s="37"/>
      <c r="F67" s="37"/>
      <c r="G67" s="19">
        <f t="shared" si="7"/>
        <v>4</v>
      </c>
    </row>
    <row r="68" spans="1:7">
      <c r="A68" s="79" t="s">
        <v>21</v>
      </c>
      <c r="B68" s="79"/>
      <c r="C68" s="80" t="str">
        <f>IF(G68&gt;44,"ดีมาก",IF(G68&gt;39,"ดี",IF(G68&gt;30,"พอใช้",IF(G68&gt;0,"ปรับปรุง"))))</f>
        <v>ดีมาก</v>
      </c>
      <c r="D68" s="80"/>
      <c r="E68" s="80"/>
      <c r="F68" s="80"/>
      <c r="G68" s="22">
        <f>SUM(G52:G67)</f>
        <v>47</v>
      </c>
    </row>
    <row r="70" spans="1:7">
      <c r="B70" s="23"/>
      <c r="C70" s="81"/>
      <c r="D70" s="81"/>
      <c r="E70" s="81"/>
      <c r="F70" s="81"/>
      <c r="G70" s="81"/>
    </row>
    <row r="71" spans="1:7">
      <c r="B71" s="24"/>
      <c r="C71" s="81"/>
      <c r="D71" s="81"/>
      <c r="E71" s="81"/>
      <c r="F71" s="81"/>
      <c r="G71" s="81"/>
    </row>
    <row r="73" spans="1:7">
      <c r="A73" s="53"/>
      <c r="G73" s="49"/>
    </row>
    <row r="74" spans="1:7">
      <c r="A74" s="53"/>
      <c r="G74" s="49"/>
    </row>
    <row r="75" spans="1:7">
      <c r="A75" s="53"/>
      <c r="G75" s="49"/>
    </row>
    <row r="76" spans="1:7">
      <c r="A76" s="53"/>
      <c r="G76" s="49"/>
    </row>
    <row r="77" spans="1:7" ht="19.5" customHeight="1">
      <c r="A77" s="53"/>
      <c r="G77" s="49"/>
    </row>
    <row r="78" spans="1:7" ht="19.5" customHeight="1"/>
    <row r="79" spans="1:7" ht="19.5" customHeight="1">
      <c r="G79" s="57"/>
    </row>
    <row r="80" spans="1:7" ht="19.5" customHeight="1">
      <c r="A80" s="88" t="s">
        <v>66</v>
      </c>
      <c r="B80" s="89"/>
      <c r="C80" s="89"/>
      <c r="D80" s="89"/>
      <c r="E80" s="89"/>
      <c r="F80" s="89"/>
      <c r="G80" s="89"/>
    </row>
    <row r="81" spans="1:7" ht="19.5" customHeight="1">
      <c r="A81" s="88" t="s">
        <v>22</v>
      </c>
      <c r="B81" s="89"/>
      <c r="C81" s="89"/>
      <c r="D81" s="89"/>
      <c r="E81" s="89"/>
      <c r="F81" s="89"/>
      <c r="G81" s="89"/>
    </row>
    <row r="82" spans="1:7" ht="19.5" customHeight="1">
      <c r="A82" s="90" t="str">
        <f>A44</f>
        <v>หน่วยการเรียนรู้ที่ 3 ชื่อหน่วย  จำนวน  แผน</v>
      </c>
      <c r="B82" s="90"/>
      <c r="C82" s="90"/>
      <c r="D82" s="90"/>
      <c r="E82" s="90"/>
      <c r="F82" s="90"/>
      <c r="G82" s="90"/>
    </row>
    <row r="83" spans="1:7" ht="19.5" customHeight="1">
      <c r="A83" s="90" t="str">
        <f>A45</f>
        <v xml:space="preserve">รหัสวิชา  ชื่อวิชา   ชั้นมัธยมศึกษาปีที่ </v>
      </c>
      <c r="B83" s="90"/>
      <c r="C83" s="90"/>
      <c r="D83" s="90"/>
      <c r="E83" s="90"/>
      <c r="F83" s="90"/>
      <c r="G83" s="90"/>
    </row>
    <row r="84" spans="1:7" ht="19.5" customHeight="1">
      <c r="A84" s="90" t="str">
        <f>A46</f>
        <v xml:space="preserve">ผู้สอน  กลุ่มสาระการเรียนรู้ </v>
      </c>
      <c r="B84" s="90"/>
      <c r="C84" s="90"/>
      <c r="D84" s="90"/>
      <c r="E84" s="90"/>
      <c r="F84" s="90"/>
      <c r="G84" s="90"/>
    </row>
    <row r="85" spans="1:7" ht="19.5" customHeight="1">
      <c r="B85" s="17"/>
      <c r="C85" s="17"/>
      <c r="D85" s="17"/>
      <c r="E85" s="17"/>
      <c r="F85" s="17"/>
      <c r="G85" s="17"/>
    </row>
    <row r="86" spans="1:7" ht="19.5" customHeight="1">
      <c r="A86" s="91" t="s">
        <v>24</v>
      </c>
      <c r="B86" s="91"/>
      <c r="C86" s="91"/>
      <c r="D86" s="91"/>
      <c r="E86" s="91"/>
      <c r="F86" s="91"/>
      <c r="G86" s="91"/>
    </row>
    <row r="87" spans="1:7" ht="19.5" customHeight="1">
      <c r="A87" s="86" t="s">
        <v>25</v>
      </c>
      <c r="B87" s="86"/>
      <c r="C87" s="86"/>
      <c r="D87" s="86"/>
      <c r="E87" s="86"/>
      <c r="F87" s="86"/>
      <c r="G87" s="86"/>
    </row>
    <row r="88" spans="1:7" ht="19.5" customHeight="1">
      <c r="A88" s="79" t="s">
        <v>2</v>
      </c>
      <c r="B88" s="79" t="s">
        <v>3</v>
      </c>
      <c r="C88" s="87" t="s">
        <v>23</v>
      </c>
      <c r="D88" s="87"/>
      <c r="E88" s="87"/>
      <c r="F88" s="87"/>
      <c r="G88" s="79" t="s">
        <v>4</v>
      </c>
    </row>
    <row r="89" spans="1:7" ht="19.5" customHeight="1">
      <c r="A89" s="79"/>
      <c r="B89" s="79"/>
      <c r="C89" s="18">
        <v>4</v>
      </c>
      <c r="D89" s="18">
        <v>3</v>
      </c>
      <c r="E89" s="18">
        <v>2</v>
      </c>
      <c r="F89" s="18">
        <v>1</v>
      </c>
      <c r="G89" s="79"/>
    </row>
    <row r="90" spans="1:7" ht="19.5" customHeight="1">
      <c r="A90" s="19">
        <v>1</v>
      </c>
      <c r="B90" s="11" t="s">
        <v>5</v>
      </c>
      <c r="C90" s="37" t="s">
        <v>52</v>
      </c>
      <c r="D90" s="37"/>
      <c r="E90" s="37"/>
      <c r="F90" s="37"/>
      <c r="G90" s="19">
        <f>COUNTA(C90)*$C$13+COUNTA(D90)*$D$13+COUNTA(E90)*$E$13+COUNTA(F90)*$F$13</f>
        <v>4</v>
      </c>
    </row>
    <row r="91" spans="1:7" ht="19.5" customHeight="1">
      <c r="A91" s="20">
        <v>2</v>
      </c>
      <c r="B91" s="12" t="s">
        <v>7</v>
      </c>
      <c r="C91" s="82" t="s">
        <v>52</v>
      </c>
      <c r="D91" s="82"/>
      <c r="E91" s="82"/>
      <c r="F91" s="82"/>
      <c r="G91" s="84">
        <f>COUNTA(C91)*$C$13+COUNTA(D91)*$D$13+COUNTA(E91)*$E$13+COUNTA(F91)*$F$13</f>
        <v>4</v>
      </c>
    </row>
    <row r="92" spans="1:7" ht="19.5" customHeight="1">
      <c r="A92" s="21"/>
      <c r="B92" s="13" t="s">
        <v>6</v>
      </c>
      <c r="C92" s="83"/>
      <c r="D92" s="83"/>
      <c r="E92" s="83"/>
      <c r="F92" s="83"/>
      <c r="G92" s="85"/>
    </row>
    <row r="93" spans="1:7" ht="19.5" customHeight="1">
      <c r="A93" s="19">
        <v>3</v>
      </c>
      <c r="B93" s="11" t="s">
        <v>8</v>
      </c>
      <c r="C93" s="37" t="s">
        <v>52</v>
      </c>
      <c r="D93" s="37"/>
      <c r="E93" s="37"/>
      <c r="F93" s="37"/>
      <c r="G93" s="19">
        <f t="shared" ref="G93:G94" si="8">COUNTA(C93)*$C$13+COUNTA(D93)*$D$13+COUNTA(E93)*$E$13+COUNTA(F93)*$F$13</f>
        <v>4</v>
      </c>
    </row>
    <row r="94" spans="1:7" ht="19.5" customHeight="1">
      <c r="A94" s="19">
        <v>4</v>
      </c>
      <c r="B94" s="11" t="s">
        <v>9</v>
      </c>
      <c r="C94" s="37" t="s">
        <v>52</v>
      </c>
      <c r="D94" s="37"/>
      <c r="E94" s="37"/>
      <c r="F94" s="37"/>
      <c r="G94" s="19">
        <f t="shared" si="8"/>
        <v>4</v>
      </c>
    </row>
    <row r="95" spans="1:7" ht="19.5" customHeight="1">
      <c r="A95" s="20">
        <v>5</v>
      </c>
      <c r="B95" s="14" t="s">
        <v>10</v>
      </c>
      <c r="C95" s="82" t="s">
        <v>52</v>
      </c>
      <c r="D95" s="82"/>
      <c r="E95" s="82"/>
      <c r="F95" s="82"/>
      <c r="G95" s="84">
        <f>COUNTA(C95)*$C$13+COUNTA(D95)*$D$13+COUNTA(E95)*$E$13+COUNTA(F95)*$F$13</f>
        <v>4</v>
      </c>
    </row>
    <row r="96" spans="1:7" ht="19.5" customHeight="1">
      <c r="A96" s="21"/>
      <c r="B96" s="14" t="s">
        <v>11</v>
      </c>
      <c r="C96" s="83"/>
      <c r="D96" s="83"/>
      <c r="E96" s="83"/>
      <c r="F96" s="83"/>
      <c r="G96" s="85"/>
    </row>
    <row r="97" spans="1:7" ht="19.5" customHeight="1">
      <c r="A97" s="19">
        <v>6</v>
      </c>
      <c r="B97" s="11" t="s">
        <v>12</v>
      </c>
      <c r="C97" s="37" t="s">
        <v>52</v>
      </c>
      <c r="D97" s="37"/>
      <c r="E97" s="37"/>
      <c r="F97" s="37"/>
      <c r="G97" s="19">
        <f t="shared" ref="G97" si="9">COUNTA(C97)*$C$13+COUNTA(D97)*$D$13+COUNTA(E97)*$E$13+COUNTA(F97)*$F$13</f>
        <v>4</v>
      </c>
    </row>
    <row r="98" spans="1:7" ht="19.5" customHeight="1">
      <c r="A98" s="20">
        <v>7</v>
      </c>
      <c r="B98" s="12" t="s">
        <v>13</v>
      </c>
      <c r="C98" s="82" t="s">
        <v>52</v>
      </c>
      <c r="D98" s="82"/>
      <c r="E98" s="82"/>
      <c r="F98" s="82"/>
      <c r="G98" s="84">
        <f>COUNTA(C98)*$C$13+COUNTA(D98)*$D$13+COUNTA(E98)*$E$13+COUNTA(F98)*$F$13</f>
        <v>4</v>
      </c>
    </row>
    <row r="99" spans="1:7" ht="19.5" customHeight="1">
      <c r="A99" s="21"/>
      <c r="B99" s="13" t="s">
        <v>14</v>
      </c>
      <c r="C99" s="83"/>
      <c r="D99" s="83"/>
      <c r="E99" s="83"/>
      <c r="F99" s="83"/>
      <c r="G99" s="85"/>
    </row>
    <row r="100" spans="1:7" ht="19.5" customHeight="1">
      <c r="A100" s="19">
        <v>8</v>
      </c>
      <c r="B100" s="11" t="s">
        <v>15</v>
      </c>
      <c r="C100" s="37" t="s">
        <v>52</v>
      </c>
      <c r="D100" s="37"/>
      <c r="E100" s="37"/>
      <c r="F100" s="37"/>
      <c r="G100" s="19">
        <f t="shared" ref="G100:G101" si="10">COUNTA(C100)*$C$13+COUNTA(D100)*$D$13+COUNTA(E100)*$E$13+COUNTA(F100)*$F$13</f>
        <v>4</v>
      </c>
    </row>
    <row r="101" spans="1:7" ht="19.5" customHeight="1">
      <c r="A101" s="19">
        <v>9</v>
      </c>
      <c r="B101" s="11" t="s">
        <v>16</v>
      </c>
      <c r="C101" s="37" t="s">
        <v>52</v>
      </c>
      <c r="D101" s="37"/>
      <c r="E101" s="37"/>
      <c r="F101" s="37"/>
      <c r="G101" s="19">
        <f t="shared" si="10"/>
        <v>4</v>
      </c>
    </row>
    <row r="102" spans="1:7" ht="19.5" customHeight="1">
      <c r="A102" s="20">
        <v>10</v>
      </c>
      <c r="B102" s="15" t="s">
        <v>17</v>
      </c>
      <c r="C102" s="82" t="s">
        <v>52</v>
      </c>
      <c r="D102" s="82"/>
      <c r="E102" s="82"/>
      <c r="F102" s="82"/>
      <c r="G102" s="84">
        <f>COUNTA(C102)*$C$13+COUNTA(D102)*$D$13+COUNTA(E102)*$E$13+COUNTA(F102)*$F$13</f>
        <v>4</v>
      </c>
    </row>
    <row r="103" spans="1:7" ht="19.5" customHeight="1">
      <c r="A103" s="21"/>
      <c r="B103" s="16" t="s">
        <v>18</v>
      </c>
      <c r="C103" s="83"/>
      <c r="D103" s="83"/>
      <c r="E103" s="83"/>
      <c r="F103" s="83"/>
      <c r="G103" s="85"/>
    </row>
    <row r="104" spans="1:7" ht="19.5" customHeight="1">
      <c r="A104" s="19">
        <v>11</v>
      </c>
      <c r="B104" s="11" t="s">
        <v>19</v>
      </c>
      <c r="C104" s="37" t="s">
        <v>52</v>
      </c>
      <c r="D104" s="37"/>
      <c r="E104" s="37"/>
      <c r="F104" s="37"/>
      <c r="G104" s="19">
        <f t="shared" ref="G104:G105" si="11">COUNTA(C104)*$C$13+COUNTA(D104)*$D$13+COUNTA(E104)*$E$13+COUNTA(F104)*$F$13</f>
        <v>4</v>
      </c>
    </row>
    <row r="105" spans="1:7" ht="19.5" customHeight="1">
      <c r="A105" s="19">
        <v>12</v>
      </c>
      <c r="B105" s="11" t="s">
        <v>20</v>
      </c>
      <c r="C105" s="37" t="s">
        <v>52</v>
      </c>
      <c r="D105" s="37"/>
      <c r="E105" s="37"/>
      <c r="F105" s="37"/>
      <c r="G105" s="19">
        <f t="shared" si="11"/>
        <v>4</v>
      </c>
    </row>
    <row r="106" spans="1:7" ht="19.5" customHeight="1">
      <c r="A106" s="79" t="s">
        <v>21</v>
      </c>
      <c r="B106" s="79"/>
      <c r="C106" s="80" t="str">
        <f>IF(G106&gt;44,"ดีมาก",IF(G106&gt;39,"ดี",IF(G106&gt;30,"พอใช้",IF(G106&gt;0,"ปรับปรุง"))))</f>
        <v>ดีมาก</v>
      </c>
      <c r="D106" s="80"/>
      <c r="E106" s="80"/>
      <c r="F106" s="80"/>
      <c r="G106" s="22">
        <f>SUM(G90:G105)</f>
        <v>48</v>
      </c>
    </row>
    <row r="107" spans="1:7" ht="19.5" customHeight="1"/>
    <row r="108" spans="1:7" ht="19.5" customHeight="1">
      <c r="B108" s="23"/>
      <c r="C108" s="81"/>
      <c r="D108" s="81"/>
      <c r="E108" s="81"/>
      <c r="F108" s="81"/>
      <c r="G108" s="81"/>
    </row>
    <row r="109" spans="1:7" ht="19.5" customHeight="1">
      <c r="B109" s="24"/>
      <c r="C109" s="81"/>
      <c r="D109" s="81"/>
      <c r="E109" s="81"/>
      <c r="F109" s="81"/>
      <c r="G109" s="81"/>
    </row>
    <row r="110" spans="1:7" ht="19.5" customHeight="1"/>
    <row r="111" spans="1:7" ht="19.5" customHeight="1"/>
    <row r="112" spans="1:7" ht="19.5" customHeight="1"/>
    <row r="113" ht="19.5" customHeight="1"/>
    <row r="114" ht="19.5" customHeight="1"/>
    <row r="115" ht="19.5" customHeight="1"/>
    <row r="116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6:G46"/>
    <mergeCell ref="A48:G48"/>
    <mergeCell ref="A49:G49"/>
    <mergeCell ref="A50:A51"/>
    <mergeCell ref="B50:B51"/>
    <mergeCell ref="C50:F50"/>
    <mergeCell ref="G50:G51"/>
    <mergeCell ref="C32:G32"/>
    <mergeCell ref="C33:G33"/>
    <mergeCell ref="A42:G42"/>
    <mergeCell ref="A43:G43"/>
    <mergeCell ref="A44:G44"/>
    <mergeCell ref="A45:G45"/>
    <mergeCell ref="C53:C54"/>
    <mergeCell ref="D53:D54"/>
    <mergeCell ref="E53:E54"/>
    <mergeCell ref="F53:F54"/>
    <mergeCell ref="G53:G54"/>
    <mergeCell ref="C57:C58"/>
    <mergeCell ref="D57:D58"/>
    <mergeCell ref="E57:E58"/>
    <mergeCell ref="F57:F58"/>
    <mergeCell ref="G57:G58"/>
    <mergeCell ref="A68:B68"/>
    <mergeCell ref="C68:F68"/>
    <mergeCell ref="C70:G70"/>
    <mergeCell ref="C71:G71"/>
    <mergeCell ref="A80:G80"/>
    <mergeCell ref="A81:G81"/>
    <mergeCell ref="C60:C61"/>
    <mergeCell ref="D60:D61"/>
    <mergeCell ref="E60:E61"/>
    <mergeCell ref="F60:F61"/>
    <mergeCell ref="G60:G61"/>
    <mergeCell ref="C64:C65"/>
    <mergeCell ref="D64:D65"/>
    <mergeCell ref="E64:E65"/>
    <mergeCell ref="F64:F65"/>
    <mergeCell ref="G64:G65"/>
    <mergeCell ref="A82:G82"/>
    <mergeCell ref="A83:G83"/>
    <mergeCell ref="A84:G84"/>
    <mergeCell ref="A86:G86"/>
    <mergeCell ref="A87:G87"/>
    <mergeCell ref="A88:A89"/>
    <mergeCell ref="B88:B89"/>
    <mergeCell ref="C88:F88"/>
    <mergeCell ref="G88:G89"/>
    <mergeCell ref="C91:C92"/>
    <mergeCell ref="D91:D92"/>
    <mergeCell ref="E91:E92"/>
    <mergeCell ref="F91:F92"/>
    <mergeCell ref="G91:G92"/>
    <mergeCell ref="C95:C96"/>
    <mergeCell ref="D95:D96"/>
    <mergeCell ref="E95:E96"/>
    <mergeCell ref="F95:F96"/>
    <mergeCell ref="G95:G96"/>
    <mergeCell ref="A106:B106"/>
    <mergeCell ref="C106:F106"/>
    <mergeCell ref="C108:G108"/>
    <mergeCell ref="C109:G109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</mergeCells>
  <pageMargins left="0.7" right="0.5" top="0.75" bottom="0.54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C14:F29 C52:F67 C90:F105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2:G108"/>
  <sheetViews>
    <sheetView view="pageLayout" topLeftCell="A70" zoomScaleNormal="100" workbookViewId="0">
      <selection activeCell="B88" sqref="B88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2" spans="1:7">
      <c r="A2" s="61"/>
      <c r="G2" s="60"/>
    </row>
    <row r="3" spans="1:7">
      <c r="G3" s="57"/>
    </row>
    <row r="4" spans="1:7" ht="19.5" customHeight="1">
      <c r="A4" s="88" t="s">
        <v>64</v>
      </c>
      <c r="B4" s="89"/>
      <c r="C4" s="89"/>
      <c r="D4" s="89"/>
      <c r="E4" s="89"/>
      <c r="F4" s="89"/>
      <c r="G4" s="89"/>
    </row>
    <row r="5" spans="1:7" ht="19.5" customHeight="1">
      <c r="A5" s="88" t="s">
        <v>22</v>
      </c>
      <c r="B5" s="89"/>
      <c r="C5" s="89"/>
      <c r="D5" s="89"/>
      <c r="E5" s="89"/>
      <c r="F5" s="89"/>
      <c r="G5" s="89"/>
    </row>
    <row r="6" spans="1:7" ht="19.5" customHeight="1">
      <c r="A6" s="90" t="str">
        <f>"หน่วยการเรียนรู้ที่"&amp;" "&amp;"4"&amp;" "&amp;"ชื่อหน่วย"&amp;" "&amp;กรุณากรอกข้อมูล!G23&amp;" "&amp;"จำนวน"&amp;" "&amp;กรุณากรอกข้อมูล!H23&amp;" "&amp;"แผน"</f>
        <v>หน่วยการเรียนรู้ที่ 4 ชื่อหน่วย  จำนวน  แผน</v>
      </c>
      <c r="B6" s="90"/>
      <c r="C6" s="90"/>
      <c r="D6" s="90"/>
      <c r="E6" s="90"/>
      <c r="F6" s="90"/>
      <c r="G6" s="90"/>
    </row>
    <row r="7" spans="1:7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7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0"/>
      <c r="C8" s="90"/>
      <c r="D8" s="90"/>
      <c r="E8" s="90"/>
      <c r="F8" s="90"/>
      <c r="G8" s="90"/>
    </row>
    <row r="9" spans="1:7" ht="18.75" customHeight="1">
      <c r="B9" s="17"/>
      <c r="C9" s="17"/>
      <c r="D9" s="17"/>
      <c r="E9" s="17"/>
      <c r="F9" s="17"/>
      <c r="G9" s="17"/>
    </row>
    <row r="10" spans="1:7">
      <c r="A10" s="91" t="s">
        <v>24</v>
      </c>
      <c r="B10" s="91"/>
      <c r="C10" s="91"/>
      <c r="D10" s="91"/>
      <c r="E10" s="91"/>
      <c r="F10" s="91"/>
      <c r="G10" s="91"/>
    </row>
    <row r="11" spans="1:7">
      <c r="A11" s="86" t="s">
        <v>25</v>
      </c>
      <c r="B11" s="86"/>
      <c r="C11" s="86"/>
      <c r="D11" s="86"/>
      <c r="E11" s="86"/>
      <c r="F11" s="86"/>
      <c r="G11" s="86"/>
    </row>
    <row r="12" spans="1:7">
      <c r="A12" s="79" t="s">
        <v>2</v>
      </c>
      <c r="B12" s="79" t="s">
        <v>3</v>
      </c>
      <c r="C12" s="87" t="s">
        <v>23</v>
      </c>
      <c r="D12" s="87"/>
      <c r="E12" s="87"/>
      <c r="F12" s="87"/>
      <c r="G12" s="79" t="s">
        <v>4</v>
      </c>
    </row>
    <row r="13" spans="1:7">
      <c r="A13" s="79"/>
      <c r="B13" s="79"/>
      <c r="C13" s="18">
        <v>4</v>
      </c>
      <c r="D13" s="18">
        <v>3</v>
      </c>
      <c r="E13" s="18">
        <v>2</v>
      </c>
      <c r="F13" s="18">
        <v>1</v>
      </c>
      <c r="G13" s="79"/>
    </row>
    <row r="14" spans="1:7">
      <c r="A14" s="19">
        <v>1</v>
      </c>
      <c r="B14" s="11" t="s">
        <v>5</v>
      </c>
      <c r="C14" s="37" t="s">
        <v>52</v>
      </c>
      <c r="D14" s="37"/>
      <c r="E14" s="37"/>
      <c r="F14" s="37"/>
      <c r="G14" s="19">
        <f>COUNTA(C14)*$C$13+COUNTA(D14)*$D$13+COUNTA(E14)*$E$13+COUNTA(F14)*$F$13</f>
        <v>4</v>
      </c>
    </row>
    <row r="15" spans="1:7">
      <c r="A15" s="20">
        <v>2</v>
      </c>
      <c r="B15" s="12" t="s">
        <v>7</v>
      </c>
      <c r="C15" s="82" t="s">
        <v>52</v>
      </c>
      <c r="D15" s="82"/>
      <c r="E15" s="82"/>
      <c r="F15" s="82"/>
      <c r="G15" s="84">
        <f>COUNTA(C15)*$C$13+COUNTA(D15)*$D$13+COUNTA(E15)*$E$13+COUNTA(F15)*$F$13</f>
        <v>4</v>
      </c>
    </row>
    <row r="16" spans="1:7">
      <c r="A16" s="21"/>
      <c r="B16" s="13" t="s">
        <v>6</v>
      </c>
      <c r="C16" s="83"/>
      <c r="D16" s="83"/>
      <c r="E16" s="83"/>
      <c r="F16" s="83"/>
      <c r="G16" s="85"/>
    </row>
    <row r="17" spans="1:7">
      <c r="A17" s="19">
        <v>3</v>
      </c>
      <c r="B17" s="11" t="s">
        <v>8</v>
      </c>
      <c r="C17" s="37" t="s">
        <v>52</v>
      </c>
      <c r="D17" s="37"/>
      <c r="E17" s="37"/>
      <c r="F17" s="37"/>
      <c r="G17" s="19">
        <f t="shared" ref="G17:G18" si="0">COUNTA(C17)*$C$13+COUNTA(D17)*$D$13+COUNTA(E17)*$E$13+COUNTA(F17)*$F$13</f>
        <v>4</v>
      </c>
    </row>
    <row r="18" spans="1:7">
      <c r="A18" s="19">
        <v>4</v>
      </c>
      <c r="B18" s="11" t="s">
        <v>9</v>
      </c>
      <c r="C18" s="37" t="s">
        <v>52</v>
      </c>
      <c r="D18" s="37"/>
      <c r="E18" s="37"/>
      <c r="F18" s="37"/>
      <c r="G18" s="19">
        <f t="shared" si="0"/>
        <v>4</v>
      </c>
    </row>
    <row r="19" spans="1:7">
      <c r="A19" s="20">
        <v>5</v>
      </c>
      <c r="B19" s="14" t="s">
        <v>10</v>
      </c>
      <c r="C19" s="82" t="s">
        <v>52</v>
      </c>
      <c r="D19" s="82"/>
      <c r="E19" s="82"/>
      <c r="F19" s="82"/>
      <c r="G19" s="84">
        <f>COUNTA(C19)*$C$13+COUNTA(D19)*$D$13+COUNTA(E19)*$E$13+COUNTA(F19)*$F$13</f>
        <v>4</v>
      </c>
    </row>
    <row r="20" spans="1:7">
      <c r="A20" s="21"/>
      <c r="B20" s="14" t="s">
        <v>11</v>
      </c>
      <c r="C20" s="83"/>
      <c r="D20" s="83"/>
      <c r="E20" s="83"/>
      <c r="F20" s="83"/>
      <c r="G20" s="85"/>
    </row>
    <row r="21" spans="1:7">
      <c r="A21" s="19">
        <v>6</v>
      </c>
      <c r="B21" s="11" t="s">
        <v>12</v>
      </c>
      <c r="C21" s="37" t="s">
        <v>52</v>
      </c>
      <c r="D21" s="37"/>
      <c r="E21" s="37"/>
      <c r="F21" s="37"/>
      <c r="G21" s="19">
        <f t="shared" ref="G21" si="1">COUNTA(C21)*$C$13+COUNTA(D21)*$D$13+COUNTA(E21)*$E$13+COUNTA(F21)*$F$13</f>
        <v>4</v>
      </c>
    </row>
    <row r="22" spans="1:7">
      <c r="A22" s="20">
        <v>7</v>
      </c>
      <c r="B22" s="12" t="s">
        <v>13</v>
      </c>
      <c r="C22" s="82" t="s">
        <v>52</v>
      </c>
      <c r="D22" s="82"/>
      <c r="E22" s="82"/>
      <c r="F22" s="82"/>
      <c r="G22" s="84">
        <f>COUNTA(C22)*$C$13+COUNTA(D22)*$D$13+COUNTA(E22)*$E$13+COUNTA(F22)*$F$13</f>
        <v>4</v>
      </c>
    </row>
    <row r="23" spans="1:7">
      <c r="A23" s="21"/>
      <c r="B23" s="13" t="s">
        <v>14</v>
      </c>
      <c r="C23" s="83"/>
      <c r="D23" s="83"/>
      <c r="E23" s="83"/>
      <c r="F23" s="83"/>
      <c r="G23" s="85"/>
    </row>
    <row r="24" spans="1:7">
      <c r="A24" s="19">
        <v>8</v>
      </c>
      <c r="B24" s="11" t="s">
        <v>15</v>
      </c>
      <c r="C24" s="37"/>
      <c r="D24" s="37" t="s">
        <v>52</v>
      </c>
      <c r="E24" s="37"/>
      <c r="F24" s="37"/>
      <c r="G24" s="19">
        <f t="shared" ref="G24:G25" si="2">COUNTA(C24)*$C$13+COUNTA(D24)*$D$13+COUNTA(E24)*$E$13+COUNTA(F24)*$F$13</f>
        <v>3</v>
      </c>
    </row>
    <row r="25" spans="1:7">
      <c r="A25" s="19">
        <v>9</v>
      </c>
      <c r="B25" s="11" t="s">
        <v>16</v>
      </c>
      <c r="C25" s="37" t="s">
        <v>52</v>
      </c>
      <c r="D25" s="37"/>
      <c r="E25" s="37"/>
      <c r="F25" s="37"/>
      <c r="G25" s="19">
        <f t="shared" si="2"/>
        <v>4</v>
      </c>
    </row>
    <row r="26" spans="1:7">
      <c r="A26" s="20">
        <v>10</v>
      </c>
      <c r="B26" s="15" t="s">
        <v>17</v>
      </c>
      <c r="C26" s="82" t="s">
        <v>52</v>
      </c>
      <c r="D26" s="82"/>
      <c r="E26" s="82"/>
      <c r="F26" s="82"/>
      <c r="G26" s="84">
        <f>COUNTA(C26)*$C$13+COUNTA(D26)*$D$13+COUNTA(E26)*$E$13+COUNTA(F26)*$F$13</f>
        <v>4</v>
      </c>
    </row>
    <row r="27" spans="1:7">
      <c r="A27" s="21"/>
      <c r="B27" s="16" t="s">
        <v>18</v>
      </c>
      <c r="C27" s="83"/>
      <c r="D27" s="83"/>
      <c r="E27" s="83"/>
      <c r="F27" s="83"/>
      <c r="G27" s="85"/>
    </row>
    <row r="28" spans="1:7">
      <c r="A28" s="19">
        <v>11</v>
      </c>
      <c r="B28" s="11" t="s">
        <v>19</v>
      </c>
      <c r="C28" s="37" t="s">
        <v>52</v>
      </c>
      <c r="D28" s="37"/>
      <c r="E28" s="37"/>
      <c r="F28" s="37"/>
      <c r="G28" s="19">
        <f t="shared" ref="G28:G29" si="3">COUNTA(C28)*$C$13+COUNTA(D28)*$D$13+COUNTA(E28)*$E$13+COUNTA(F28)*$F$13</f>
        <v>4</v>
      </c>
    </row>
    <row r="29" spans="1:7">
      <c r="A29" s="19">
        <v>12</v>
      </c>
      <c r="B29" s="11" t="s">
        <v>20</v>
      </c>
      <c r="C29" s="37" t="s">
        <v>52</v>
      </c>
      <c r="D29" s="37"/>
      <c r="E29" s="37"/>
      <c r="F29" s="37"/>
      <c r="G29" s="19">
        <f t="shared" si="3"/>
        <v>4</v>
      </c>
    </row>
    <row r="30" spans="1:7">
      <c r="A30" s="79" t="s">
        <v>21</v>
      </c>
      <c r="B30" s="79"/>
      <c r="C30" s="80" t="str">
        <f>IF(G30&gt;44,"ดีมาก",IF(G30&gt;39,"ดี",IF(G30&gt;30,"พอใช้",IF(G30&gt;0,"ปรับปรุง"))))</f>
        <v>ดีมาก</v>
      </c>
      <c r="D30" s="80"/>
      <c r="E30" s="80"/>
      <c r="F30" s="80"/>
      <c r="G30" s="22">
        <f>SUM(G14:G29)</f>
        <v>47</v>
      </c>
    </row>
    <row r="32" spans="1:7">
      <c r="B32" s="23"/>
      <c r="C32" s="81"/>
      <c r="D32" s="81"/>
      <c r="E32" s="81"/>
      <c r="F32" s="81"/>
      <c r="G32" s="81"/>
    </row>
    <row r="33" spans="1:7">
      <c r="B33" s="24"/>
      <c r="C33" s="81"/>
      <c r="D33" s="81"/>
      <c r="E33" s="81"/>
      <c r="F33" s="81"/>
      <c r="G33" s="81"/>
    </row>
    <row r="36" spans="1:7">
      <c r="A36" s="61"/>
      <c r="G36" s="60"/>
    </row>
    <row r="37" spans="1:7">
      <c r="G37" s="57"/>
    </row>
    <row r="38" spans="1:7" ht="19.5" customHeight="1">
      <c r="A38" s="88" t="s">
        <v>65</v>
      </c>
      <c r="B38" s="89"/>
      <c r="C38" s="89"/>
      <c r="D38" s="89"/>
      <c r="E38" s="89"/>
      <c r="F38" s="89"/>
      <c r="G38" s="89"/>
    </row>
    <row r="39" spans="1:7" ht="19.5" customHeight="1">
      <c r="A39" s="88" t="s">
        <v>22</v>
      </c>
      <c r="B39" s="89"/>
      <c r="C39" s="89"/>
      <c r="D39" s="89"/>
      <c r="E39" s="89"/>
      <c r="F39" s="89"/>
      <c r="G39" s="89"/>
    </row>
    <row r="40" spans="1:7" ht="19.5" customHeight="1">
      <c r="A40" s="90" t="str">
        <f>A6</f>
        <v>หน่วยการเรียนรู้ที่ 4 ชื่อหน่วย  จำนวน  แผน</v>
      </c>
      <c r="B40" s="90"/>
      <c r="C40" s="90"/>
      <c r="D40" s="90"/>
      <c r="E40" s="90"/>
      <c r="F40" s="90"/>
      <c r="G40" s="90"/>
    </row>
    <row r="41" spans="1:7" ht="19.5" customHeight="1">
      <c r="A41" s="90" t="str">
        <f>A7</f>
        <v xml:space="preserve">รหัสวิชา  ชื่อวิชา   ชั้นมัธยมศึกษาปีที่ </v>
      </c>
      <c r="B41" s="90"/>
      <c r="C41" s="90"/>
      <c r="D41" s="90"/>
      <c r="E41" s="90"/>
      <c r="F41" s="90"/>
      <c r="G41" s="90"/>
    </row>
    <row r="42" spans="1:7" ht="19.5" customHeight="1">
      <c r="A42" s="90" t="str">
        <f>A8</f>
        <v xml:space="preserve">ผู้สอน  กลุ่มสาระการเรียนรู้ </v>
      </c>
      <c r="B42" s="90"/>
      <c r="C42" s="90"/>
      <c r="D42" s="90"/>
      <c r="E42" s="90"/>
      <c r="F42" s="90"/>
      <c r="G42" s="90"/>
    </row>
    <row r="43" spans="1:7" ht="18.75" customHeight="1">
      <c r="B43" s="17"/>
      <c r="C43" s="17"/>
      <c r="D43" s="17"/>
      <c r="E43" s="17"/>
      <c r="F43" s="17"/>
      <c r="G43" s="17"/>
    </row>
    <row r="44" spans="1:7">
      <c r="A44" s="91" t="s">
        <v>24</v>
      </c>
      <c r="B44" s="91"/>
      <c r="C44" s="91"/>
      <c r="D44" s="91"/>
      <c r="E44" s="91"/>
      <c r="F44" s="91"/>
      <c r="G44" s="91"/>
    </row>
    <row r="45" spans="1:7">
      <c r="A45" s="86" t="s">
        <v>25</v>
      </c>
      <c r="B45" s="86"/>
      <c r="C45" s="86"/>
      <c r="D45" s="86"/>
      <c r="E45" s="86"/>
      <c r="F45" s="86"/>
      <c r="G45" s="86"/>
    </row>
    <row r="46" spans="1:7">
      <c r="A46" s="79" t="s">
        <v>2</v>
      </c>
      <c r="B46" s="79" t="s">
        <v>3</v>
      </c>
      <c r="C46" s="87" t="s">
        <v>23</v>
      </c>
      <c r="D46" s="87"/>
      <c r="E46" s="87"/>
      <c r="F46" s="87"/>
      <c r="G46" s="79" t="s">
        <v>4</v>
      </c>
    </row>
    <row r="47" spans="1:7">
      <c r="A47" s="79"/>
      <c r="B47" s="79"/>
      <c r="C47" s="18">
        <v>4</v>
      </c>
      <c r="D47" s="18">
        <v>3</v>
      </c>
      <c r="E47" s="18">
        <v>2</v>
      </c>
      <c r="F47" s="18">
        <v>1</v>
      </c>
      <c r="G47" s="79"/>
    </row>
    <row r="48" spans="1:7">
      <c r="A48" s="19">
        <v>1</v>
      </c>
      <c r="B48" s="11" t="s">
        <v>5</v>
      </c>
      <c r="C48" s="37" t="s">
        <v>52</v>
      </c>
      <c r="D48" s="37"/>
      <c r="E48" s="37"/>
      <c r="F48" s="37"/>
      <c r="G48" s="19">
        <f>COUNTA(C48)*$C$13+COUNTA(D48)*$D$13+COUNTA(E48)*$E$13+COUNTA(F48)*$F$13</f>
        <v>4</v>
      </c>
    </row>
    <row r="49" spans="1:7">
      <c r="A49" s="20">
        <v>2</v>
      </c>
      <c r="B49" s="12" t="s">
        <v>7</v>
      </c>
      <c r="C49" s="82"/>
      <c r="D49" s="82" t="s">
        <v>52</v>
      </c>
      <c r="E49" s="82"/>
      <c r="F49" s="82"/>
      <c r="G49" s="84">
        <f>COUNTA(C49)*$C$13+COUNTA(D49)*$D$13+COUNTA(E49)*$E$13+COUNTA(F49)*$F$13</f>
        <v>3</v>
      </c>
    </row>
    <row r="50" spans="1:7">
      <c r="A50" s="21"/>
      <c r="B50" s="13" t="s">
        <v>6</v>
      </c>
      <c r="C50" s="83"/>
      <c r="D50" s="83"/>
      <c r="E50" s="83"/>
      <c r="F50" s="83"/>
      <c r="G50" s="85"/>
    </row>
    <row r="51" spans="1:7">
      <c r="A51" s="19">
        <v>3</v>
      </c>
      <c r="B51" s="11" t="s">
        <v>8</v>
      </c>
      <c r="C51" s="37" t="s">
        <v>52</v>
      </c>
      <c r="D51" s="37"/>
      <c r="E51" s="37"/>
      <c r="F51" s="37"/>
      <c r="G51" s="19">
        <f t="shared" ref="G51:G52" si="4">COUNTA(C51)*$C$13+COUNTA(D51)*$D$13+COUNTA(E51)*$E$13+COUNTA(F51)*$F$13</f>
        <v>4</v>
      </c>
    </row>
    <row r="52" spans="1:7">
      <c r="A52" s="19">
        <v>4</v>
      </c>
      <c r="B52" s="11" t="s">
        <v>9</v>
      </c>
      <c r="C52" s="37"/>
      <c r="D52" s="37" t="s">
        <v>52</v>
      </c>
      <c r="E52" s="37"/>
      <c r="F52" s="37"/>
      <c r="G52" s="19">
        <f t="shared" si="4"/>
        <v>3</v>
      </c>
    </row>
    <row r="53" spans="1:7">
      <c r="A53" s="20">
        <v>5</v>
      </c>
      <c r="B53" s="14" t="s">
        <v>10</v>
      </c>
      <c r="C53" s="82" t="s">
        <v>52</v>
      </c>
      <c r="D53" s="82"/>
      <c r="E53" s="82"/>
      <c r="F53" s="82"/>
      <c r="G53" s="84">
        <f>COUNTA(C53)*$C$13+COUNTA(D53)*$D$13+COUNTA(E53)*$E$13+COUNTA(F53)*$F$13</f>
        <v>4</v>
      </c>
    </row>
    <row r="54" spans="1:7">
      <c r="A54" s="21"/>
      <c r="B54" s="14" t="s">
        <v>11</v>
      </c>
      <c r="C54" s="83"/>
      <c r="D54" s="83"/>
      <c r="E54" s="83"/>
      <c r="F54" s="83"/>
      <c r="G54" s="85"/>
    </row>
    <row r="55" spans="1:7">
      <c r="A55" s="19">
        <v>6</v>
      </c>
      <c r="B55" s="11" t="s">
        <v>12</v>
      </c>
      <c r="C55" s="37" t="s">
        <v>52</v>
      </c>
      <c r="D55" s="37"/>
      <c r="E55" s="37"/>
      <c r="F55" s="37"/>
      <c r="G55" s="19">
        <f t="shared" ref="G55" si="5">COUNTA(C55)*$C$13+COUNTA(D55)*$D$13+COUNTA(E55)*$E$13+COUNTA(F55)*$F$13</f>
        <v>4</v>
      </c>
    </row>
    <row r="56" spans="1:7">
      <c r="A56" s="20">
        <v>7</v>
      </c>
      <c r="B56" s="12" t="s">
        <v>13</v>
      </c>
      <c r="C56" s="82"/>
      <c r="D56" s="82" t="s">
        <v>52</v>
      </c>
      <c r="E56" s="82"/>
      <c r="F56" s="82"/>
      <c r="G56" s="84">
        <f>COUNTA(C56)*$C$13+COUNTA(D56)*$D$13+COUNTA(E56)*$E$13+COUNTA(F56)*$F$13</f>
        <v>3</v>
      </c>
    </row>
    <row r="57" spans="1:7">
      <c r="A57" s="21"/>
      <c r="B57" s="13" t="s">
        <v>14</v>
      </c>
      <c r="C57" s="83"/>
      <c r="D57" s="83"/>
      <c r="E57" s="83"/>
      <c r="F57" s="83"/>
      <c r="G57" s="85"/>
    </row>
    <row r="58" spans="1:7">
      <c r="A58" s="19">
        <v>8</v>
      </c>
      <c r="B58" s="11" t="s">
        <v>15</v>
      </c>
      <c r="C58" s="37" t="s">
        <v>52</v>
      </c>
      <c r="D58" s="37"/>
      <c r="E58" s="37"/>
      <c r="F58" s="37"/>
      <c r="G58" s="19">
        <f t="shared" ref="G58:G59" si="6">COUNTA(C58)*$C$13+COUNTA(D58)*$D$13+COUNTA(E58)*$E$13+COUNTA(F58)*$F$13</f>
        <v>4</v>
      </c>
    </row>
    <row r="59" spans="1:7">
      <c r="A59" s="19">
        <v>9</v>
      </c>
      <c r="B59" s="11" t="s">
        <v>16</v>
      </c>
      <c r="C59" s="37" t="s">
        <v>52</v>
      </c>
      <c r="D59" s="37"/>
      <c r="E59" s="37"/>
      <c r="F59" s="37"/>
      <c r="G59" s="19">
        <f t="shared" si="6"/>
        <v>4</v>
      </c>
    </row>
    <row r="60" spans="1:7">
      <c r="A60" s="20">
        <v>10</v>
      </c>
      <c r="B60" s="15" t="s">
        <v>17</v>
      </c>
      <c r="C60" s="82" t="s">
        <v>52</v>
      </c>
      <c r="D60" s="82"/>
      <c r="E60" s="82"/>
      <c r="F60" s="82"/>
      <c r="G60" s="84">
        <f>COUNTA(C60)*$C$13+COUNTA(D60)*$D$13+COUNTA(E60)*$E$13+COUNTA(F60)*$F$13</f>
        <v>4</v>
      </c>
    </row>
    <row r="61" spans="1:7">
      <c r="A61" s="21"/>
      <c r="B61" s="16" t="s">
        <v>18</v>
      </c>
      <c r="C61" s="83"/>
      <c r="D61" s="83"/>
      <c r="E61" s="83"/>
      <c r="F61" s="83"/>
      <c r="G61" s="85"/>
    </row>
    <row r="62" spans="1:7">
      <c r="A62" s="19">
        <v>11</v>
      </c>
      <c r="B62" s="11" t="s">
        <v>19</v>
      </c>
      <c r="C62" s="37" t="s">
        <v>52</v>
      </c>
      <c r="D62" s="37"/>
      <c r="E62" s="37"/>
      <c r="F62" s="37"/>
      <c r="G62" s="19">
        <f t="shared" ref="G62:G63" si="7">COUNTA(C62)*$C$13+COUNTA(D62)*$D$13+COUNTA(E62)*$E$13+COUNTA(F62)*$F$13</f>
        <v>4</v>
      </c>
    </row>
    <row r="63" spans="1:7">
      <c r="A63" s="19">
        <v>12</v>
      </c>
      <c r="B63" s="11" t="s">
        <v>20</v>
      </c>
      <c r="C63" s="37" t="s">
        <v>52</v>
      </c>
      <c r="D63" s="37"/>
      <c r="E63" s="37"/>
      <c r="F63" s="37"/>
      <c r="G63" s="19">
        <f t="shared" si="7"/>
        <v>4</v>
      </c>
    </row>
    <row r="64" spans="1:7">
      <c r="A64" s="79" t="s">
        <v>21</v>
      </c>
      <c r="B64" s="79"/>
      <c r="C64" s="80" t="str">
        <f>IF(G64&gt;44,"ดีมาก",IF(G64&gt;39,"ดี",IF(G64&gt;30,"พอใช้",IF(G64&gt;0,"ปรับปรุง"))))</f>
        <v>ดีมาก</v>
      </c>
      <c r="D64" s="80"/>
      <c r="E64" s="80"/>
      <c r="F64" s="80"/>
      <c r="G64" s="22">
        <f>SUM(G48:G63)</f>
        <v>45</v>
      </c>
    </row>
    <row r="66" spans="1:7">
      <c r="B66" s="23"/>
      <c r="C66" s="81"/>
      <c r="D66" s="81"/>
      <c r="E66" s="81"/>
      <c r="F66" s="81"/>
      <c r="G66" s="81"/>
    </row>
    <row r="67" spans="1:7">
      <c r="B67" s="24"/>
      <c r="C67" s="81"/>
      <c r="D67" s="81"/>
      <c r="E67" s="81"/>
      <c r="F67" s="81"/>
      <c r="G67" s="81"/>
    </row>
    <row r="69" spans="1:7" ht="19.5" customHeight="1"/>
    <row r="70" spans="1:7" ht="19.5" customHeight="1">
      <c r="A70" s="61"/>
      <c r="G70" s="60"/>
    </row>
    <row r="71" spans="1:7" ht="19.5" customHeight="1">
      <c r="G71" s="57"/>
    </row>
    <row r="72" spans="1:7" ht="19.5" customHeight="1">
      <c r="A72" s="88" t="s">
        <v>66</v>
      </c>
      <c r="B72" s="89"/>
      <c r="C72" s="89"/>
      <c r="D72" s="89"/>
      <c r="E72" s="89"/>
      <c r="F72" s="89"/>
      <c r="G72" s="89"/>
    </row>
    <row r="73" spans="1:7" ht="19.5" customHeight="1">
      <c r="A73" s="88" t="s">
        <v>22</v>
      </c>
      <c r="B73" s="89"/>
      <c r="C73" s="89"/>
      <c r="D73" s="89"/>
      <c r="E73" s="89"/>
      <c r="F73" s="89"/>
      <c r="G73" s="89"/>
    </row>
    <row r="74" spans="1:7" ht="19.5" customHeight="1">
      <c r="A74" s="90" t="str">
        <f>A40</f>
        <v>หน่วยการเรียนรู้ที่ 4 ชื่อหน่วย  จำนวน  แผน</v>
      </c>
      <c r="B74" s="90"/>
      <c r="C74" s="90"/>
      <c r="D74" s="90"/>
      <c r="E74" s="90"/>
      <c r="F74" s="90"/>
      <c r="G74" s="90"/>
    </row>
    <row r="75" spans="1:7" ht="19.5" customHeight="1">
      <c r="A75" s="90" t="str">
        <f>A41</f>
        <v xml:space="preserve">รหัสวิชา  ชื่อวิชา   ชั้นมัธยมศึกษาปีที่ </v>
      </c>
      <c r="B75" s="90"/>
      <c r="C75" s="90"/>
      <c r="D75" s="90"/>
      <c r="E75" s="90"/>
      <c r="F75" s="90"/>
      <c r="G75" s="90"/>
    </row>
    <row r="76" spans="1:7" ht="19.5" customHeight="1">
      <c r="A76" s="90" t="str">
        <f>A42</f>
        <v xml:space="preserve">ผู้สอน  กลุ่มสาระการเรียนรู้ </v>
      </c>
      <c r="B76" s="90"/>
      <c r="C76" s="90"/>
      <c r="D76" s="90"/>
      <c r="E76" s="90"/>
      <c r="F76" s="90"/>
      <c r="G76" s="90"/>
    </row>
    <row r="77" spans="1:7" ht="19.5" customHeight="1">
      <c r="B77" s="17"/>
      <c r="C77" s="17"/>
      <c r="D77" s="17"/>
      <c r="E77" s="17"/>
      <c r="F77" s="17"/>
      <c r="G77" s="17"/>
    </row>
    <row r="78" spans="1:7" ht="19.5" customHeight="1">
      <c r="A78" s="91" t="s">
        <v>24</v>
      </c>
      <c r="B78" s="91"/>
      <c r="C78" s="91"/>
      <c r="D78" s="91"/>
      <c r="E78" s="91"/>
      <c r="F78" s="91"/>
      <c r="G78" s="91"/>
    </row>
    <row r="79" spans="1:7" ht="19.5" customHeight="1">
      <c r="A79" s="86" t="s">
        <v>25</v>
      </c>
      <c r="B79" s="86"/>
      <c r="C79" s="86"/>
      <c r="D79" s="86"/>
      <c r="E79" s="86"/>
      <c r="F79" s="86"/>
      <c r="G79" s="86"/>
    </row>
    <row r="80" spans="1:7" ht="19.5" customHeight="1">
      <c r="A80" s="79" t="s">
        <v>2</v>
      </c>
      <c r="B80" s="79" t="s">
        <v>3</v>
      </c>
      <c r="C80" s="87" t="s">
        <v>23</v>
      </c>
      <c r="D80" s="87"/>
      <c r="E80" s="87"/>
      <c r="F80" s="87"/>
      <c r="G80" s="79" t="s">
        <v>4</v>
      </c>
    </row>
    <row r="81" spans="1:7" ht="19.5" customHeight="1">
      <c r="A81" s="79"/>
      <c r="B81" s="79"/>
      <c r="C81" s="18">
        <v>4</v>
      </c>
      <c r="D81" s="18">
        <v>3</v>
      </c>
      <c r="E81" s="18">
        <v>2</v>
      </c>
      <c r="F81" s="18">
        <v>1</v>
      </c>
      <c r="G81" s="79"/>
    </row>
    <row r="82" spans="1:7" ht="19.5" customHeight="1">
      <c r="A82" s="19">
        <v>1</v>
      </c>
      <c r="B82" s="11" t="s">
        <v>5</v>
      </c>
      <c r="C82" s="37" t="s">
        <v>52</v>
      </c>
      <c r="D82" s="37"/>
      <c r="E82" s="37"/>
      <c r="F82" s="37"/>
      <c r="G82" s="19">
        <f>COUNTA(C82)*$C$13+COUNTA(D82)*$D$13+COUNTA(E82)*$E$13+COUNTA(F82)*$F$13</f>
        <v>4</v>
      </c>
    </row>
    <row r="83" spans="1:7" ht="19.5" customHeight="1">
      <c r="A83" s="20">
        <v>2</v>
      </c>
      <c r="B83" s="12" t="s">
        <v>7</v>
      </c>
      <c r="C83" s="82" t="s">
        <v>52</v>
      </c>
      <c r="D83" s="82"/>
      <c r="E83" s="82"/>
      <c r="F83" s="82"/>
      <c r="G83" s="84">
        <f>COUNTA(C83)*$C$13+COUNTA(D83)*$D$13+COUNTA(E83)*$E$13+COUNTA(F83)*$F$13</f>
        <v>4</v>
      </c>
    </row>
    <row r="84" spans="1:7" ht="19.5" customHeight="1">
      <c r="A84" s="21"/>
      <c r="B84" s="13" t="s">
        <v>6</v>
      </c>
      <c r="C84" s="83"/>
      <c r="D84" s="83"/>
      <c r="E84" s="83"/>
      <c r="F84" s="83"/>
      <c r="G84" s="85"/>
    </row>
    <row r="85" spans="1:7" ht="19.5" customHeight="1">
      <c r="A85" s="19">
        <v>3</v>
      </c>
      <c r="B85" s="11" t="s">
        <v>8</v>
      </c>
      <c r="C85" s="37" t="s">
        <v>52</v>
      </c>
      <c r="D85" s="37"/>
      <c r="E85" s="37"/>
      <c r="F85" s="37"/>
      <c r="G85" s="19">
        <f t="shared" ref="G85:G86" si="8">COUNTA(C85)*$C$13+COUNTA(D85)*$D$13+COUNTA(E85)*$E$13+COUNTA(F85)*$F$13</f>
        <v>4</v>
      </c>
    </row>
    <row r="86" spans="1:7" ht="19.5" customHeight="1">
      <c r="A86" s="19">
        <v>4</v>
      </c>
      <c r="B86" s="11" t="s">
        <v>9</v>
      </c>
      <c r="C86" s="37" t="s">
        <v>52</v>
      </c>
      <c r="D86" s="37"/>
      <c r="E86" s="37"/>
      <c r="F86" s="37"/>
      <c r="G86" s="19">
        <f t="shared" si="8"/>
        <v>4</v>
      </c>
    </row>
    <row r="87" spans="1:7" ht="19.5" customHeight="1">
      <c r="A87" s="20">
        <v>5</v>
      </c>
      <c r="B87" s="14" t="s">
        <v>10</v>
      </c>
      <c r="C87" s="82" t="s">
        <v>52</v>
      </c>
      <c r="D87" s="82"/>
      <c r="E87" s="82"/>
      <c r="F87" s="82"/>
      <c r="G87" s="84">
        <f>COUNTA(C87)*$C$13+COUNTA(D87)*$D$13+COUNTA(E87)*$E$13+COUNTA(F87)*$F$13</f>
        <v>4</v>
      </c>
    </row>
    <row r="88" spans="1:7" ht="19.5" customHeight="1">
      <c r="A88" s="21"/>
      <c r="B88" s="14" t="s">
        <v>11</v>
      </c>
      <c r="C88" s="83"/>
      <c r="D88" s="83"/>
      <c r="E88" s="83"/>
      <c r="F88" s="83"/>
      <c r="G88" s="85"/>
    </row>
    <row r="89" spans="1:7" ht="19.5" customHeight="1">
      <c r="A89" s="19">
        <v>6</v>
      </c>
      <c r="B89" s="11" t="s">
        <v>12</v>
      </c>
      <c r="C89" s="37" t="s">
        <v>52</v>
      </c>
      <c r="D89" s="37"/>
      <c r="E89" s="37"/>
      <c r="F89" s="37"/>
      <c r="G89" s="19">
        <f t="shared" ref="G89" si="9">COUNTA(C89)*$C$13+COUNTA(D89)*$D$13+COUNTA(E89)*$E$13+COUNTA(F89)*$F$13</f>
        <v>4</v>
      </c>
    </row>
    <row r="90" spans="1:7" ht="19.5" customHeight="1">
      <c r="A90" s="20">
        <v>7</v>
      </c>
      <c r="B90" s="12" t="s">
        <v>13</v>
      </c>
      <c r="C90" s="82" t="s">
        <v>52</v>
      </c>
      <c r="D90" s="82"/>
      <c r="E90" s="82"/>
      <c r="F90" s="82"/>
      <c r="G90" s="84">
        <f>COUNTA(C90)*$C$13+COUNTA(D90)*$D$13+COUNTA(E90)*$E$13+COUNTA(F90)*$F$13</f>
        <v>4</v>
      </c>
    </row>
    <row r="91" spans="1:7" ht="19.5" customHeight="1">
      <c r="A91" s="21"/>
      <c r="B91" s="13" t="s">
        <v>14</v>
      </c>
      <c r="C91" s="83"/>
      <c r="D91" s="83"/>
      <c r="E91" s="83"/>
      <c r="F91" s="83"/>
      <c r="G91" s="85"/>
    </row>
    <row r="92" spans="1:7" ht="19.5" customHeight="1">
      <c r="A92" s="19">
        <v>8</v>
      </c>
      <c r="B92" s="11" t="s">
        <v>15</v>
      </c>
      <c r="C92" s="37" t="s">
        <v>52</v>
      </c>
      <c r="D92" s="37"/>
      <c r="E92" s="37"/>
      <c r="F92" s="37"/>
      <c r="G92" s="19">
        <f t="shared" ref="G92:G93" si="10">COUNTA(C92)*$C$13+COUNTA(D92)*$D$13+COUNTA(E92)*$E$13+COUNTA(F92)*$F$13</f>
        <v>4</v>
      </c>
    </row>
    <row r="93" spans="1:7" ht="19.5" customHeight="1">
      <c r="A93" s="19">
        <v>9</v>
      </c>
      <c r="B93" s="11" t="s">
        <v>16</v>
      </c>
      <c r="C93" s="37" t="s">
        <v>52</v>
      </c>
      <c r="D93" s="37"/>
      <c r="E93" s="37"/>
      <c r="F93" s="37"/>
      <c r="G93" s="19">
        <f t="shared" si="10"/>
        <v>4</v>
      </c>
    </row>
    <row r="94" spans="1:7" ht="19.5" customHeight="1">
      <c r="A94" s="20">
        <v>10</v>
      </c>
      <c r="B94" s="15" t="s">
        <v>17</v>
      </c>
      <c r="C94" s="82" t="s">
        <v>52</v>
      </c>
      <c r="D94" s="82"/>
      <c r="E94" s="82"/>
      <c r="F94" s="82"/>
      <c r="G94" s="84">
        <f>COUNTA(C94)*$C$13+COUNTA(D94)*$D$13+COUNTA(E94)*$E$13+COUNTA(F94)*$F$13</f>
        <v>4</v>
      </c>
    </row>
    <row r="95" spans="1:7" ht="19.5" customHeight="1">
      <c r="A95" s="21"/>
      <c r="B95" s="16" t="s">
        <v>18</v>
      </c>
      <c r="C95" s="83"/>
      <c r="D95" s="83"/>
      <c r="E95" s="83"/>
      <c r="F95" s="83"/>
      <c r="G95" s="85"/>
    </row>
    <row r="96" spans="1:7" ht="19.5" customHeight="1">
      <c r="A96" s="19">
        <v>11</v>
      </c>
      <c r="B96" s="11" t="s">
        <v>19</v>
      </c>
      <c r="C96" s="37" t="s">
        <v>52</v>
      </c>
      <c r="D96" s="37"/>
      <c r="E96" s="37"/>
      <c r="F96" s="37"/>
      <c r="G96" s="19">
        <f t="shared" ref="G96:G97" si="11">COUNTA(C96)*$C$13+COUNTA(D96)*$D$13+COUNTA(E96)*$E$13+COUNTA(F96)*$F$13</f>
        <v>4</v>
      </c>
    </row>
    <row r="97" spans="1:7" ht="19.5" customHeight="1">
      <c r="A97" s="19">
        <v>12</v>
      </c>
      <c r="B97" s="11" t="s">
        <v>20</v>
      </c>
      <c r="C97" s="37" t="s">
        <v>52</v>
      </c>
      <c r="D97" s="37"/>
      <c r="E97" s="37"/>
      <c r="F97" s="37"/>
      <c r="G97" s="19">
        <f t="shared" si="11"/>
        <v>4</v>
      </c>
    </row>
    <row r="98" spans="1:7" ht="19.5" customHeight="1">
      <c r="A98" s="79" t="s">
        <v>21</v>
      </c>
      <c r="B98" s="79"/>
      <c r="C98" s="80" t="str">
        <f>IF(G98&gt;44,"ดีมาก",IF(G98&gt;39,"ดี",IF(G98&gt;30,"พอใช้",IF(G98&gt;0,"ปรับปรุง"))))</f>
        <v>ดีมาก</v>
      </c>
      <c r="D98" s="80"/>
      <c r="E98" s="80"/>
      <c r="F98" s="80"/>
      <c r="G98" s="22">
        <f>SUM(G82:G97)</f>
        <v>48</v>
      </c>
    </row>
    <row r="99" spans="1:7" ht="19.5" customHeight="1"/>
    <row r="100" spans="1:7" ht="19.5" customHeight="1">
      <c r="B100" s="23"/>
      <c r="C100" s="81"/>
      <c r="D100" s="81"/>
      <c r="E100" s="81"/>
      <c r="F100" s="81"/>
      <c r="G100" s="81"/>
    </row>
    <row r="101" spans="1:7" ht="19.5" customHeight="1">
      <c r="B101" s="24"/>
      <c r="C101" s="81"/>
      <c r="D101" s="81"/>
      <c r="E101" s="81"/>
      <c r="F101" s="81"/>
      <c r="G101" s="81"/>
    </row>
    <row r="102" spans="1:7" ht="19.5" customHeight="1"/>
    <row r="103" spans="1:7" ht="19.5" customHeight="1"/>
    <row r="104" spans="1:7" ht="19.5" customHeight="1"/>
    <row r="105" spans="1:7" ht="19.5" customHeight="1"/>
    <row r="106" spans="1:7" ht="19.5" customHeight="1"/>
    <row r="107" spans="1:7" ht="19.5" customHeight="1"/>
    <row r="108" spans="1:7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2:G42"/>
    <mergeCell ref="A44:G44"/>
    <mergeCell ref="A45:G45"/>
    <mergeCell ref="A46:A47"/>
    <mergeCell ref="B46:B47"/>
    <mergeCell ref="C46:F46"/>
    <mergeCell ref="G46:G47"/>
    <mergeCell ref="C32:G32"/>
    <mergeCell ref="C33:G33"/>
    <mergeCell ref="A38:G38"/>
    <mergeCell ref="A40:G40"/>
    <mergeCell ref="A41:G41"/>
    <mergeCell ref="A39:G39"/>
    <mergeCell ref="C49:C50"/>
    <mergeCell ref="D49:D50"/>
    <mergeCell ref="E49:E50"/>
    <mergeCell ref="F49:F50"/>
    <mergeCell ref="G49:G50"/>
    <mergeCell ref="C53:C54"/>
    <mergeCell ref="D53:D54"/>
    <mergeCell ref="E53:E54"/>
    <mergeCell ref="F53:F54"/>
    <mergeCell ref="G53:G54"/>
    <mergeCell ref="A64:B64"/>
    <mergeCell ref="C64:F64"/>
    <mergeCell ref="C66:G66"/>
    <mergeCell ref="C67:G67"/>
    <mergeCell ref="A72:G72"/>
    <mergeCell ref="A73:G73"/>
    <mergeCell ref="C56:C57"/>
    <mergeCell ref="D56:D57"/>
    <mergeCell ref="E56:E57"/>
    <mergeCell ref="F56:F57"/>
    <mergeCell ref="G56:G57"/>
    <mergeCell ref="C60:C61"/>
    <mergeCell ref="D60:D61"/>
    <mergeCell ref="E60:E61"/>
    <mergeCell ref="F60:F61"/>
    <mergeCell ref="G60:G61"/>
    <mergeCell ref="A74:G74"/>
    <mergeCell ref="A75:G75"/>
    <mergeCell ref="A76:G76"/>
    <mergeCell ref="A78:G78"/>
    <mergeCell ref="A79:G79"/>
    <mergeCell ref="A80:A81"/>
    <mergeCell ref="B80:B81"/>
    <mergeCell ref="C80:F80"/>
    <mergeCell ref="G80:G81"/>
    <mergeCell ref="C83:C84"/>
    <mergeCell ref="D83:D84"/>
    <mergeCell ref="E83:E84"/>
    <mergeCell ref="F83:F84"/>
    <mergeCell ref="G83:G84"/>
    <mergeCell ref="C87:C88"/>
    <mergeCell ref="D87:D88"/>
    <mergeCell ref="E87:E88"/>
    <mergeCell ref="F87:F88"/>
    <mergeCell ref="G87:G88"/>
    <mergeCell ref="A98:B98"/>
    <mergeCell ref="C98:F98"/>
    <mergeCell ref="C100:G100"/>
    <mergeCell ref="C101:G101"/>
    <mergeCell ref="C90:C91"/>
    <mergeCell ref="D90:D91"/>
    <mergeCell ref="E90:E91"/>
    <mergeCell ref="F90:F91"/>
    <mergeCell ref="G90:G91"/>
    <mergeCell ref="C94:C95"/>
    <mergeCell ref="D94:D95"/>
    <mergeCell ref="E94:E95"/>
    <mergeCell ref="F94:F95"/>
    <mergeCell ref="G94:G95"/>
  </mergeCells>
  <pageMargins left="0.7" right="0.5" top="0.75" bottom="0.54" header="0.3" footer="0.3"/>
  <pageSetup paperSize="9" orientation="portrait" r:id="rId1"/>
  <rowBreaks count="2" manualBreakCount="2">
    <brk id="34" max="16383" man="1"/>
    <brk id="68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C14:F29 C48:F63 C82:F97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G111"/>
  <sheetViews>
    <sheetView view="pageLayout" topLeftCell="A94" zoomScaleNormal="100" workbookViewId="0">
      <selection activeCell="B112" sqref="B111:B112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1" spans="1:7" ht="19.5" customHeight="1"/>
    <row r="2" spans="1:7" ht="19.5" customHeight="1">
      <c r="A2" s="61"/>
      <c r="G2" s="60"/>
    </row>
    <row r="3" spans="1:7" ht="19.5" customHeight="1">
      <c r="G3" s="57"/>
    </row>
    <row r="4" spans="1:7" ht="19.5" customHeight="1">
      <c r="A4" s="88" t="s">
        <v>64</v>
      </c>
      <c r="B4" s="89"/>
      <c r="C4" s="89"/>
      <c r="D4" s="89"/>
      <c r="E4" s="89"/>
      <c r="F4" s="89"/>
      <c r="G4" s="89"/>
    </row>
    <row r="5" spans="1:7" ht="19.5" customHeight="1">
      <c r="A5" s="88" t="s">
        <v>22</v>
      </c>
      <c r="B5" s="89"/>
      <c r="C5" s="89"/>
      <c r="D5" s="89"/>
      <c r="E5" s="89"/>
      <c r="F5" s="89"/>
      <c r="G5" s="89"/>
    </row>
    <row r="6" spans="1:7" ht="19.5" customHeight="1">
      <c r="A6" s="89" t="str">
        <f>"หน่วยการเรียนรู้ที่"&amp;" "&amp;"5"&amp;" "&amp;"ชื่อหน่วย"&amp;" "&amp;กรุณากรอกข้อมูล!G24&amp;" "&amp;"จำนวน"&amp;" "&amp;กรุณากรอกข้อมูล!H24&amp;" "&amp;"แผน"</f>
        <v>หน่วยการเรียนรู้ที่ 5 ชื่อหน่วย  จำนวน  แผน</v>
      </c>
      <c r="B6" s="89"/>
      <c r="C6" s="89"/>
      <c r="D6" s="89"/>
      <c r="E6" s="89"/>
      <c r="F6" s="89"/>
      <c r="G6" s="89"/>
    </row>
    <row r="7" spans="1:7" ht="19.5" customHeight="1">
      <c r="A7" s="89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89"/>
      <c r="C7" s="89"/>
      <c r="D7" s="89"/>
      <c r="E7" s="89"/>
      <c r="F7" s="89"/>
      <c r="G7" s="89"/>
    </row>
    <row r="8" spans="1:7" ht="19.5" customHeight="1">
      <c r="A8" s="100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89"/>
      <c r="C8" s="89"/>
      <c r="D8" s="89"/>
      <c r="E8" s="89"/>
      <c r="F8" s="89"/>
      <c r="G8" s="89"/>
    </row>
    <row r="9" spans="1:7" ht="19.5" customHeight="1">
      <c r="A9" s="58"/>
      <c r="B9" s="58"/>
      <c r="C9" s="58"/>
      <c r="D9" s="58"/>
      <c r="E9" s="58"/>
      <c r="F9" s="58"/>
      <c r="G9" s="58"/>
    </row>
    <row r="10" spans="1:7" ht="19.5" customHeight="1">
      <c r="A10" s="101" t="s">
        <v>69</v>
      </c>
      <c r="B10" s="101"/>
      <c r="C10" s="101"/>
      <c r="D10" s="101"/>
      <c r="E10" s="101"/>
      <c r="F10" s="101"/>
      <c r="G10" s="101"/>
    </row>
    <row r="11" spans="1:7" ht="19.5" customHeight="1">
      <c r="A11" s="102" t="s">
        <v>25</v>
      </c>
      <c r="B11" s="102"/>
      <c r="C11" s="102"/>
      <c r="D11" s="102"/>
      <c r="E11" s="102"/>
      <c r="F11" s="102"/>
      <c r="G11" s="102"/>
    </row>
    <row r="12" spans="1:7" ht="19.5" customHeight="1">
      <c r="A12" s="79" t="s">
        <v>2</v>
      </c>
      <c r="B12" s="79" t="s">
        <v>3</v>
      </c>
      <c r="C12" s="87" t="s">
        <v>23</v>
      </c>
      <c r="D12" s="87"/>
      <c r="E12" s="87"/>
      <c r="F12" s="87"/>
      <c r="G12" s="79" t="s">
        <v>4</v>
      </c>
    </row>
    <row r="13" spans="1:7" ht="19.5" customHeight="1">
      <c r="A13" s="79"/>
      <c r="B13" s="79"/>
      <c r="C13" s="18">
        <v>4</v>
      </c>
      <c r="D13" s="18">
        <v>3</v>
      </c>
      <c r="E13" s="18">
        <v>2</v>
      </c>
      <c r="F13" s="18">
        <v>1</v>
      </c>
      <c r="G13" s="79"/>
    </row>
    <row r="14" spans="1:7" ht="19.5" customHeight="1">
      <c r="A14" s="19">
        <v>1</v>
      </c>
      <c r="B14" s="64" t="s">
        <v>5</v>
      </c>
      <c r="C14" s="37" t="s">
        <v>52</v>
      </c>
      <c r="D14" s="37"/>
      <c r="E14" s="37"/>
      <c r="F14" s="37"/>
      <c r="G14" s="19">
        <f>COUNTA(C14)*$C$13+COUNTA(D14)*$D$13+COUNTA(E14)*$E$13+COUNTA(F14)*$F$13</f>
        <v>4</v>
      </c>
    </row>
    <row r="15" spans="1:7" ht="19.5" customHeight="1">
      <c r="A15" s="20">
        <v>2</v>
      </c>
      <c r="B15" s="44" t="s">
        <v>7</v>
      </c>
      <c r="C15" s="82" t="s">
        <v>52</v>
      </c>
      <c r="D15" s="82"/>
      <c r="E15" s="82"/>
      <c r="F15" s="82"/>
      <c r="G15" s="84">
        <f>COUNTA(C15)*$C$13+COUNTA(D15)*$D$13+COUNTA(E15)*$E$13+COUNTA(F15)*$F$13</f>
        <v>4</v>
      </c>
    </row>
    <row r="16" spans="1:7" ht="19.5" customHeight="1">
      <c r="A16" s="21"/>
      <c r="B16" s="45" t="s">
        <v>6</v>
      </c>
      <c r="C16" s="83"/>
      <c r="D16" s="83"/>
      <c r="E16" s="83"/>
      <c r="F16" s="83"/>
      <c r="G16" s="85"/>
    </row>
    <row r="17" spans="1:7" ht="19.5" customHeight="1">
      <c r="A17" s="19">
        <v>3</v>
      </c>
      <c r="B17" s="64" t="s">
        <v>8</v>
      </c>
      <c r="C17" s="37" t="s">
        <v>52</v>
      </c>
      <c r="D17" s="37"/>
      <c r="E17" s="37"/>
      <c r="F17" s="37"/>
      <c r="G17" s="19">
        <f t="shared" ref="G17:G18" si="0">COUNTA(C17)*$C$13+COUNTA(D17)*$D$13+COUNTA(E17)*$E$13+COUNTA(F17)*$F$13</f>
        <v>4</v>
      </c>
    </row>
    <row r="18" spans="1:7" ht="19.5" customHeight="1">
      <c r="A18" s="19">
        <v>4</v>
      </c>
      <c r="B18" s="64" t="s">
        <v>9</v>
      </c>
      <c r="C18" s="37" t="s">
        <v>52</v>
      </c>
      <c r="D18" s="37"/>
      <c r="E18" s="37"/>
      <c r="F18" s="37"/>
      <c r="G18" s="19">
        <f t="shared" si="0"/>
        <v>4</v>
      </c>
    </row>
    <row r="19" spans="1:7" ht="19.5" customHeight="1">
      <c r="A19" s="20">
        <v>5</v>
      </c>
      <c r="B19" s="66" t="s">
        <v>10</v>
      </c>
      <c r="C19" s="82" t="s">
        <v>52</v>
      </c>
      <c r="D19" s="82"/>
      <c r="E19" s="82"/>
      <c r="F19" s="82"/>
      <c r="G19" s="84">
        <f>COUNTA(C19)*$C$13+COUNTA(D19)*$D$13+COUNTA(E19)*$E$13+COUNTA(F19)*$F$13</f>
        <v>4</v>
      </c>
    </row>
    <row r="20" spans="1:7" ht="19.5" customHeight="1">
      <c r="A20" s="21"/>
      <c r="B20" s="66" t="s">
        <v>11</v>
      </c>
      <c r="C20" s="83"/>
      <c r="D20" s="83"/>
      <c r="E20" s="83"/>
      <c r="F20" s="83"/>
      <c r="G20" s="85"/>
    </row>
    <row r="21" spans="1:7" ht="19.5" customHeight="1">
      <c r="A21" s="19">
        <v>6</v>
      </c>
      <c r="B21" s="64" t="s">
        <v>12</v>
      </c>
      <c r="C21" s="37" t="s">
        <v>52</v>
      </c>
      <c r="D21" s="37"/>
      <c r="E21" s="37"/>
      <c r="F21" s="37"/>
      <c r="G21" s="19">
        <f t="shared" ref="G21" si="1">COUNTA(C21)*$C$13+COUNTA(D21)*$D$13+COUNTA(E21)*$E$13+COUNTA(F21)*$F$13</f>
        <v>4</v>
      </c>
    </row>
    <row r="22" spans="1:7" ht="19.5" customHeight="1">
      <c r="A22" s="20">
        <v>7</v>
      </c>
      <c r="B22" s="44" t="s">
        <v>13</v>
      </c>
      <c r="C22" s="82" t="s">
        <v>52</v>
      </c>
      <c r="D22" s="82"/>
      <c r="E22" s="82"/>
      <c r="F22" s="82"/>
      <c r="G22" s="84">
        <f>COUNTA(C22)*$C$13+COUNTA(D22)*$D$13+COUNTA(E22)*$E$13+COUNTA(F22)*$F$13</f>
        <v>4</v>
      </c>
    </row>
    <row r="23" spans="1:7" ht="19.5" customHeight="1">
      <c r="A23" s="21"/>
      <c r="B23" s="45" t="s">
        <v>14</v>
      </c>
      <c r="C23" s="83"/>
      <c r="D23" s="83"/>
      <c r="E23" s="83"/>
      <c r="F23" s="83"/>
      <c r="G23" s="85"/>
    </row>
    <row r="24" spans="1:7" ht="19.5" customHeight="1">
      <c r="A24" s="19">
        <v>8</v>
      </c>
      <c r="B24" s="64" t="s">
        <v>15</v>
      </c>
      <c r="C24" s="37" t="s">
        <v>52</v>
      </c>
      <c r="D24" s="37"/>
      <c r="E24" s="37"/>
      <c r="F24" s="37"/>
      <c r="G24" s="19">
        <f t="shared" ref="G24:G25" si="2">COUNTA(C24)*$C$13+COUNTA(D24)*$D$13+COUNTA(E24)*$E$13+COUNTA(F24)*$F$13</f>
        <v>4</v>
      </c>
    </row>
    <row r="25" spans="1:7" ht="19.5" customHeight="1">
      <c r="A25" s="19">
        <v>9</v>
      </c>
      <c r="B25" s="64" t="s">
        <v>16</v>
      </c>
      <c r="C25" s="37" t="s">
        <v>52</v>
      </c>
      <c r="D25" s="37"/>
      <c r="E25" s="37"/>
      <c r="F25" s="37"/>
      <c r="G25" s="19">
        <f t="shared" si="2"/>
        <v>4</v>
      </c>
    </row>
    <row r="26" spans="1:7" ht="19.5" customHeight="1">
      <c r="A26" s="20">
        <v>10</v>
      </c>
      <c r="B26" s="65" t="s">
        <v>17</v>
      </c>
      <c r="C26" s="82" t="s">
        <v>52</v>
      </c>
      <c r="D26" s="82"/>
      <c r="E26" s="82"/>
      <c r="F26" s="82"/>
      <c r="G26" s="84">
        <f>COUNTA(C26)*$C$13+COUNTA(D26)*$D$13+COUNTA(E26)*$E$13+COUNTA(F26)*$F$13</f>
        <v>4</v>
      </c>
    </row>
    <row r="27" spans="1:7" ht="19.5" customHeight="1">
      <c r="A27" s="21"/>
      <c r="B27" s="67" t="s">
        <v>18</v>
      </c>
      <c r="C27" s="83"/>
      <c r="D27" s="83"/>
      <c r="E27" s="83"/>
      <c r="F27" s="83"/>
      <c r="G27" s="85"/>
    </row>
    <row r="28" spans="1:7" ht="19.5" customHeight="1">
      <c r="A28" s="19">
        <v>11</v>
      </c>
      <c r="B28" s="64" t="s">
        <v>19</v>
      </c>
      <c r="C28" s="37"/>
      <c r="D28" s="37" t="s">
        <v>52</v>
      </c>
      <c r="E28" s="37"/>
      <c r="F28" s="37"/>
      <c r="G28" s="19">
        <f t="shared" ref="G28:G29" si="3">COUNTA(C28)*$C$13+COUNTA(D28)*$D$13+COUNTA(E28)*$E$13+COUNTA(F28)*$F$13</f>
        <v>3</v>
      </c>
    </row>
    <row r="29" spans="1:7" ht="19.5" customHeight="1">
      <c r="A29" s="19">
        <v>12</v>
      </c>
      <c r="B29" s="64" t="s">
        <v>20</v>
      </c>
      <c r="C29" s="37" t="s">
        <v>52</v>
      </c>
      <c r="D29" s="37"/>
      <c r="E29" s="37"/>
      <c r="F29" s="37"/>
      <c r="G29" s="19">
        <f t="shared" si="3"/>
        <v>4</v>
      </c>
    </row>
    <row r="30" spans="1:7" ht="19.5" customHeight="1">
      <c r="A30" s="79" t="s">
        <v>21</v>
      </c>
      <c r="B30" s="79"/>
      <c r="C30" s="80" t="str">
        <f>IF(G30&gt;44,"ดีมาก",IF(G30&gt;39,"ดี",IF(G30&gt;30,"พอใช้",IF(G30&gt;0,"ปรับปรุง"))))</f>
        <v>ดีมาก</v>
      </c>
      <c r="D30" s="80"/>
      <c r="E30" s="80"/>
      <c r="F30" s="80"/>
      <c r="G30" s="22">
        <f>SUM(G14:G29)</f>
        <v>47</v>
      </c>
    </row>
    <row r="31" spans="1:7" ht="19.5" customHeight="1"/>
    <row r="32" spans="1:7" ht="19.5" customHeight="1">
      <c r="B32" s="23"/>
      <c r="C32" s="81"/>
      <c r="D32" s="81"/>
      <c r="E32" s="81"/>
      <c r="F32" s="81"/>
      <c r="G32" s="81"/>
    </row>
    <row r="33" spans="1:7" ht="19.5" customHeight="1">
      <c r="B33" s="24"/>
      <c r="C33" s="81"/>
      <c r="D33" s="81"/>
      <c r="E33" s="81"/>
      <c r="F33" s="81"/>
      <c r="G33" s="81"/>
    </row>
    <row r="34" spans="1:7" ht="19.5" customHeight="1"/>
    <row r="35" spans="1:7" ht="19.5" customHeight="1">
      <c r="A35" s="43"/>
      <c r="G35" s="42"/>
    </row>
    <row r="36" spans="1:7" ht="19.5" customHeight="1">
      <c r="A36" s="53"/>
      <c r="G36" s="49"/>
    </row>
    <row r="37" spans="1:7" ht="19.5" customHeight="1">
      <c r="A37" s="53"/>
      <c r="G37" s="49"/>
    </row>
    <row r="38" spans="1:7" ht="19.5" customHeight="1">
      <c r="A38" s="53"/>
      <c r="G38" s="49"/>
    </row>
    <row r="39" spans="1:7" ht="19.5" customHeight="1">
      <c r="A39" s="53"/>
      <c r="G39" s="49"/>
    </row>
    <row r="40" spans="1:7" ht="19.5" customHeight="1"/>
    <row r="41" spans="1:7" ht="19.5" customHeight="1">
      <c r="G41" s="57"/>
    </row>
    <row r="42" spans="1:7" ht="19.5" customHeight="1">
      <c r="A42" s="88" t="s">
        <v>65</v>
      </c>
      <c r="B42" s="89"/>
      <c r="C42" s="89"/>
      <c r="D42" s="89"/>
      <c r="E42" s="89"/>
      <c r="F42" s="89"/>
      <c r="G42" s="89"/>
    </row>
    <row r="43" spans="1:7" ht="19.5" customHeight="1">
      <c r="A43" s="88" t="s">
        <v>22</v>
      </c>
      <c r="B43" s="89"/>
      <c r="C43" s="89"/>
      <c r="D43" s="89"/>
      <c r="E43" s="89"/>
      <c r="F43" s="89"/>
      <c r="G43" s="89"/>
    </row>
    <row r="44" spans="1:7" ht="19.5" customHeight="1">
      <c r="A44" s="90" t="str">
        <f>A6</f>
        <v>หน่วยการเรียนรู้ที่ 5 ชื่อหน่วย  จำนวน  แผน</v>
      </c>
      <c r="B44" s="90"/>
      <c r="C44" s="90"/>
      <c r="D44" s="90"/>
      <c r="E44" s="90"/>
      <c r="F44" s="90"/>
      <c r="G44" s="90"/>
    </row>
    <row r="45" spans="1:7" ht="19.5" customHeight="1">
      <c r="A45" s="90" t="str">
        <f>A7</f>
        <v xml:space="preserve">รหัสวิชา  ชื่อวิชา   ชั้นมัธยมศึกษาปีที่ </v>
      </c>
      <c r="B45" s="90"/>
      <c r="C45" s="90"/>
      <c r="D45" s="90"/>
      <c r="E45" s="90"/>
      <c r="F45" s="90"/>
      <c r="G45" s="90"/>
    </row>
    <row r="46" spans="1:7" ht="19.5" customHeight="1">
      <c r="A46" s="90" t="str">
        <f>A8</f>
        <v xml:space="preserve">ผู้สอน  กลุ่มสาระการเรียนรู้ </v>
      </c>
      <c r="B46" s="90"/>
      <c r="C46" s="90"/>
      <c r="D46" s="90"/>
      <c r="E46" s="90"/>
      <c r="F46" s="90"/>
      <c r="G46" s="90"/>
    </row>
    <row r="47" spans="1:7" ht="19.5" customHeight="1">
      <c r="B47" s="17"/>
      <c r="C47" s="17"/>
      <c r="D47" s="17"/>
      <c r="E47" s="17"/>
      <c r="F47" s="17"/>
      <c r="G47" s="17"/>
    </row>
    <row r="48" spans="1:7" ht="19.5" customHeight="1">
      <c r="A48" s="91" t="s">
        <v>24</v>
      </c>
      <c r="B48" s="91"/>
      <c r="C48" s="91"/>
      <c r="D48" s="91"/>
      <c r="E48" s="91"/>
      <c r="F48" s="91"/>
      <c r="G48" s="91"/>
    </row>
    <row r="49" spans="1:7" ht="19.5" customHeight="1">
      <c r="A49" s="86" t="s">
        <v>25</v>
      </c>
      <c r="B49" s="86"/>
      <c r="C49" s="86"/>
      <c r="D49" s="86"/>
      <c r="E49" s="86"/>
      <c r="F49" s="86"/>
      <c r="G49" s="86"/>
    </row>
    <row r="50" spans="1:7" ht="19.5" customHeight="1">
      <c r="A50" s="79" t="s">
        <v>2</v>
      </c>
      <c r="B50" s="79" t="s">
        <v>3</v>
      </c>
      <c r="C50" s="87" t="s">
        <v>23</v>
      </c>
      <c r="D50" s="87"/>
      <c r="E50" s="87"/>
      <c r="F50" s="87"/>
      <c r="G50" s="79" t="s">
        <v>4</v>
      </c>
    </row>
    <row r="51" spans="1:7" ht="19.5" customHeight="1">
      <c r="A51" s="79"/>
      <c r="B51" s="79"/>
      <c r="C51" s="18">
        <v>4</v>
      </c>
      <c r="D51" s="18">
        <v>3</v>
      </c>
      <c r="E51" s="18">
        <v>2</v>
      </c>
      <c r="F51" s="18">
        <v>1</v>
      </c>
      <c r="G51" s="79"/>
    </row>
    <row r="52" spans="1:7" ht="19.5" customHeight="1">
      <c r="A52" s="19">
        <v>1</v>
      </c>
      <c r="B52" s="11" t="s">
        <v>5</v>
      </c>
      <c r="C52" s="37" t="s">
        <v>52</v>
      </c>
      <c r="D52" s="37"/>
      <c r="E52" s="37"/>
      <c r="F52" s="37"/>
      <c r="G52" s="19">
        <f>COUNTA(C52)*$C$13+COUNTA(D52)*$D$13+COUNTA(E52)*$E$13+COUNTA(F52)*$F$13</f>
        <v>4</v>
      </c>
    </row>
    <row r="53" spans="1:7" ht="19.5" customHeight="1">
      <c r="A53" s="20">
        <v>2</v>
      </c>
      <c r="B53" s="12" t="s">
        <v>7</v>
      </c>
      <c r="C53" s="82" t="s">
        <v>52</v>
      </c>
      <c r="D53" s="82"/>
      <c r="E53" s="82"/>
      <c r="F53" s="82"/>
      <c r="G53" s="84">
        <f>COUNTA(C53)*$C$13+COUNTA(D53)*$D$13+COUNTA(E53)*$E$13+COUNTA(F53)*$F$13</f>
        <v>4</v>
      </c>
    </row>
    <row r="54" spans="1:7" ht="19.5" customHeight="1">
      <c r="A54" s="21"/>
      <c r="B54" s="13" t="s">
        <v>6</v>
      </c>
      <c r="C54" s="83"/>
      <c r="D54" s="83"/>
      <c r="E54" s="83"/>
      <c r="F54" s="83"/>
      <c r="G54" s="85"/>
    </row>
    <row r="55" spans="1:7" ht="19.5" customHeight="1">
      <c r="A55" s="19">
        <v>3</v>
      </c>
      <c r="B55" s="11" t="s">
        <v>8</v>
      </c>
      <c r="C55" s="37" t="s">
        <v>52</v>
      </c>
      <c r="D55" s="37"/>
      <c r="E55" s="37"/>
      <c r="F55" s="37"/>
      <c r="G55" s="19">
        <f t="shared" ref="G55:G56" si="4">COUNTA(C55)*$C$13+COUNTA(D55)*$D$13+COUNTA(E55)*$E$13+COUNTA(F55)*$F$13</f>
        <v>4</v>
      </c>
    </row>
    <row r="56" spans="1:7" ht="19.5" customHeight="1">
      <c r="A56" s="19">
        <v>4</v>
      </c>
      <c r="B56" s="11" t="s">
        <v>9</v>
      </c>
      <c r="C56" s="37" t="s">
        <v>52</v>
      </c>
      <c r="D56" s="37"/>
      <c r="E56" s="37"/>
      <c r="F56" s="37"/>
      <c r="G56" s="19">
        <f t="shared" si="4"/>
        <v>4</v>
      </c>
    </row>
    <row r="57" spans="1:7" ht="19.5" customHeight="1">
      <c r="A57" s="20">
        <v>5</v>
      </c>
      <c r="B57" s="14" t="s">
        <v>10</v>
      </c>
      <c r="C57" s="82" t="s">
        <v>52</v>
      </c>
      <c r="D57" s="82"/>
      <c r="E57" s="82"/>
      <c r="F57" s="82"/>
      <c r="G57" s="84">
        <f>COUNTA(C57)*$C$13+COUNTA(D57)*$D$13+COUNTA(E57)*$E$13+COUNTA(F57)*$F$13</f>
        <v>4</v>
      </c>
    </row>
    <row r="58" spans="1:7" ht="19.5" customHeight="1">
      <c r="A58" s="21"/>
      <c r="B58" s="14" t="s">
        <v>11</v>
      </c>
      <c r="C58" s="83"/>
      <c r="D58" s="83"/>
      <c r="E58" s="83"/>
      <c r="F58" s="83"/>
      <c r="G58" s="85"/>
    </row>
    <row r="59" spans="1:7" ht="19.5" customHeight="1">
      <c r="A59" s="19">
        <v>6</v>
      </c>
      <c r="B59" s="11" t="s">
        <v>12</v>
      </c>
      <c r="C59" s="37" t="s">
        <v>52</v>
      </c>
      <c r="D59" s="37"/>
      <c r="E59" s="37"/>
      <c r="F59" s="37"/>
      <c r="G59" s="19">
        <f t="shared" ref="G59" si="5">COUNTA(C59)*$C$13+COUNTA(D59)*$D$13+COUNTA(E59)*$E$13+COUNTA(F59)*$F$13</f>
        <v>4</v>
      </c>
    </row>
    <row r="60" spans="1:7" ht="19.5" customHeight="1">
      <c r="A60" s="20">
        <v>7</v>
      </c>
      <c r="B60" s="12" t="s">
        <v>13</v>
      </c>
      <c r="C60" s="82" t="s">
        <v>52</v>
      </c>
      <c r="D60" s="82"/>
      <c r="E60" s="82"/>
      <c r="F60" s="82"/>
      <c r="G60" s="84">
        <f>COUNTA(C60)*$C$13+COUNTA(D60)*$D$13+COUNTA(E60)*$E$13+COUNTA(F60)*$F$13</f>
        <v>4</v>
      </c>
    </row>
    <row r="61" spans="1:7" ht="19.5" customHeight="1">
      <c r="A61" s="21"/>
      <c r="B61" s="13" t="s">
        <v>14</v>
      </c>
      <c r="C61" s="83"/>
      <c r="D61" s="83"/>
      <c r="E61" s="83"/>
      <c r="F61" s="83"/>
      <c r="G61" s="85"/>
    </row>
    <row r="62" spans="1:7" ht="19.5" customHeight="1">
      <c r="A62" s="19">
        <v>8</v>
      </c>
      <c r="B62" s="11" t="s">
        <v>15</v>
      </c>
      <c r="C62" s="37" t="s">
        <v>52</v>
      </c>
      <c r="D62" s="37"/>
      <c r="E62" s="37"/>
      <c r="F62" s="37"/>
      <c r="G62" s="19">
        <f t="shared" ref="G62:G63" si="6">COUNTA(C62)*$C$13+COUNTA(D62)*$D$13+COUNTA(E62)*$E$13+COUNTA(F62)*$F$13</f>
        <v>4</v>
      </c>
    </row>
    <row r="63" spans="1:7" ht="19.5" customHeight="1">
      <c r="A63" s="19">
        <v>9</v>
      </c>
      <c r="B63" s="64" t="s">
        <v>16</v>
      </c>
      <c r="C63" s="37" t="s">
        <v>52</v>
      </c>
      <c r="D63" s="37"/>
      <c r="E63" s="37"/>
      <c r="F63" s="37"/>
      <c r="G63" s="19">
        <f t="shared" si="6"/>
        <v>4</v>
      </c>
    </row>
    <row r="64" spans="1:7" ht="19.5" customHeight="1">
      <c r="A64" s="20">
        <v>10</v>
      </c>
      <c r="B64" s="65" t="s">
        <v>17</v>
      </c>
      <c r="C64" s="82" t="s">
        <v>52</v>
      </c>
      <c r="D64" s="82"/>
      <c r="E64" s="82"/>
      <c r="F64" s="82"/>
      <c r="G64" s="84">
        <f>COUNTA(C64)*$C$13+COUNTA(D64)*$D$13+COUNTA(E64)*$E$13+COUNTA(F64)*$F$13</f>
        <v>4</v>
      </c>
    </row>
    <row r="65" spans="1:7" ht="19.5" customHeight="1">
      <c r="A65" s="21"/>
      <c r="B65" s="16" t="s">
        <v>18</v>
      </c>
      <c r="C65" s="83"/>
      <c r="D65" s="83"/>
      <c r="E65" s="83"/>
      <c r="F65" s="83"/>
      <c r="G65" s="85"/>
    </row>
    <row r="66" spans="1:7" ht="19.5" customHeight="1">
      <c r="A66" s="19">
        <v>11</v>
      </c>
      <c r="B66" s="11" t="s">
        <v>19</v>
      </c>
      <c r="C66" s="37"/>
      <c r="D66" s="37" t="s">
        <v>52</v>
      </c>
      <c r="E66" s="37"/>
      <c r="F66" s="37"/>
      <c r="G66" s="19">
        <f t="shared" ref="G66:G67" si="7">COUNTA(C66)*$C$13+COUNTA(D66)*$D$13+COUNTA(E66)*$E$13+COUNTA(F66)*$F$13</f>
        <v>3</v>
      </c>
    </row>
    <row r="67" spans="1:7" ht="19.5" customHeight="1">
      <c r="A67" s="19">
        <v>12</v>
      </c>
      <c r="B67" s="11" t="s">
        <v>20</v>
      </c>
      <c r="C67" s="37" t="s">
        <v>52</v>
      </c>
      <c r="D67" s="37"/>
      <c r="E67" s="37"/>
      <c r="F67" s="37"/>
      <c r="G67" s="19">
        <f t="shared" si="7"/>
        <v>4</v>
      </c>
    </row>
    <row r="68" spans="1:7" ht="19.5" customHeight="1">
      <c r="A68" s="79" t="s">
        <v>21</v>
      </c>
      <c r="B68" s="79"/>
      <c r="C68" s="80" t="str">
        <f>IF(G68&gt;44,"ดีมาก",IF(G68&gt;39,"ดี",IF(G68&gt;30,"พอใช้",IF(G68&gt;0,"ปรับปรุง"))))</f>
        <v>ดีมาก</v>
      </c>
      <c r="D68" s="80"/>
      <c r="E68" s="80"/>
      <c r="F68" s="80"/>
      <c r="G68" s="22">
        <f>SUM(G52:G67)</f>
        <v>47</v>
      </c>
    </row>
    <row r="69" spans="1:7" ht="19.5" customHeight="1"/>
    <row r="70" spans="1:7" ht="19.5" customHeight="1">
      <c r="B70" s="23"/>
      <c r="C70" s="81"/>
      <c r="D70" s="81"/>
      <c r="E70" s="81"/>
      <c r="F70" s="81"/>
      <c r="G70" s="81"/>
    </row>
    <row r="71" spans="1:7" ht="19.5" customHeight="1">
      <c r="B71" s="24"/>
      <c r="C71" s="81"/>
      <c r="D71" s="81"/>
      <c r="E71" s="81"/>
      <c r="F71" s="81"/>
      <c r="G71" s="81"/>
    </row>
    <row r="72" spans="1:7" ht="19.5" customHeight="1"/>
    <row r="73" spans="1:7" ht="19.5" customHeight="1">
      <c r="A73" s="53"/>
      <c r="G73" s="49"/>
    </row>
    <row r="74" spans="1:7" ht="19.5" customHeight="1">
      <c r="A74" s="53"/>
      <c r="G74" s="49"/>
    </row>
    <row r="75" spans="1:7" ht="19.5" customHeight="1">
      <c r="A75" s="61"/>
      <c r="G75" s="60"/>
    </row>
    <row r="76" spans="1:7" ht="19.5" customHeight="1">
      <c r="A76" s="61"/>
      <c r="G76" s="60"/>
    </row>
    <row r="77" spans="1:7" ht="19.5" customHeight="1"/>
    <row r="78" spans="1:7" ht="19.5" customHeight="1">
      <c r="A78" s="61"/>
      <c r="G78" s="60"/>
    </row>
    <row r="79" spans="1:7" ht="19.5" customHeight="1">
      <c r="G79" s="57"/>
    </row>
    <row r="80" spans="1:7" ht="19.5" customHeight="1">
      <c r="A80" s="88" t="s">
        <v>66</v>
      </c>
      <c r="B80" s="89"/>
      <c r="C80" s="89"/>
      <c r="D80" s="89"/>
      <c r="E80" s="89"/>
      <c r="F80" s="89"/>
      <c r="G80" s="89"/>
    </row>
    <row r="81" spans="1:7" ht="19.5" customHeight="1">
      <c r="A81" s="88" t="s">
        <v>22</v>
      </c>
      <c r="B81" s="89"/>
      <c r="C81" s="89"/>
      <c r="D81" s="89"/>
      <c r="E81" s="89"/>
      <c r="F81" s="89"/>
      <c r="G81" s="89"/>
    </row>
    <row r="82" spans="1:7" ht="19.5" customHeight="1">
      <c r="A82" s="90" t="str">
        <f>A44</f>
        <v>หน่วยการเรียนรู้ที่ 5 ชื่อหน่วย  จำนวน  แผน</v>
      </c>
      <c r="B82" s="90"/>
      <c r="C82" s="90"/>
      <c r="D82" s="90"/>
      <c r="E82" s="90"/>
      <c r="F82" s="90"/>
      <c r="G82" s="90"/>
    </row>
    <row r="83" spans="1:7" ht="19.5" customHeight="1">
      <c r="A83" s="90" t="str">
        <f>A45</f>
        <v xml:space="preserve">รหัสวิชา  ชื่อวิชา   ชั้นมัธยมศึกษาปีที่ </v>
      </c>
      <c r="B83" s="90"/>
      <c r="C83" s="90"/>
      <c r="D83" s="90"/>
      <c r="E83" s="90"/>
      <c r="F83" s="90"/>
      <c r="G83" s="90"/>
    </row>
    <row r="84" spans="1:7" ht="19.5" customHeight="1">
      <c r="A84" s="90" t="str">
        <f>A46</f>
        <v xml:space="preserve">ผู้สอน  กลุ่มสาระการเรียนรู้ </v>
      </c>
      <c r="B84" s="90"/>
      <c r="C84" s="90"/>
      <c r="D84" s="90"/>
      <c r="E84" s="90"/>
      <c r="F84" s="90"/>
      <c r="G84" s="90"/>
    </row>
    <row r="85" spans="1:7" ht="19.5" customHeight="1">
      <c r="B85" s="17"/>
      <c r="C85" s="17"/>
      <c r="D85" s="17"/>
      <c r="E85" s="17"/>
      <c r="F85" s="17"/>
      <c r="G85" s="17"/>
    </row>
    <row r="86" spans="1:7" ht="19.5" customHeight="1">
      <c r="A86" s="91" t="s">
        <v>24</v>
      </c>
      <c r="B86" s="91"/>
      <c r="C86" s="91"/>
      <c r="D86" s="91"/>
      <c r="E86" s="91"/>
      <c r="F86" s="91"/>
      <c r="G86" s="91"/>
    </row>
    <row r="87" spans="1:7" ht="19.5" customHeight="1">
      <c r="A87" s="86" t="s">
        <v>25</v>
      </c>
      <c r="B87" s="86"/>
      <c r="C87" s="86"/>
      <c r="D87" s="86"/>
      <c r="E87" s="86"/>
      <c r="F87" s="86"/>
      <c r="G87" s="86"/>
    </row>
    <row r="88" spans="1:7" ht="19.5" customHeight="1">
      <c r="A88" s="79" t="s">
        <v>2</v>
      </c>
      <c r="B88" s="79" t="s">
        <v>3</v>
      </c>
      <c r="C88" s="87" t="s">
        <v>23</v>
      </c>
      <c r="D88" s="87"/>
      <c r="E88" s="87"/>
      <c r="F88" s="87"/>
      <c r="G88" s="79" t="s">
        <v>4</v>
      </c>
    </row>
    <row r="89" spans="1:7" ht="19.5" customHeight="1">
      <c r="A89" s="79"/>
      <c r="B89" s="79"/>
      <c r="C89" s="18">
        <v>4</v>
      </c>
      <c r="D89" s="18">
        <v>3</v>
      </c>
      <c r="E89" s="18">
        <v>2</v>
      </c>
      <c r="F89" s="18">
        <v>1</v>
      </c>
      <c r="G89" s="79"/>
    </row>
    <row r="90" spans="1:7" ht="19.5" customHeight="1">
      <c r="A90" s="19">
        <v>1</v>
      </c>
      <c r="B90" s="11" t="s">
        <v>5</v>
      </c>
      <c r="C90" s="37" t="s">
        <v>52</v>
      </c>
      <c r="D90" s="37"/>
      <c r="E90" s="37"/>
      <c r="F90" s="37"/>
      <c r="G90" s="19">
        <f>COUNTA(C90)*$C$13+COUNTA(D90)*$D$13+COUNTA(E90)*$E$13+COUNTA(F90)*$F$13</f>
        <v>4</v>
      </c>
    </row>
    <row r="91" spans="1:7" ht="19.5" customHeight="1">
      <c r="A91" s="20">
        <v>2</v>
      </c>
      <c r="B91" s="12" t="s">
        <v>7</v>
      </c>
      <c r="C91" s="82" t="s">
        <v>52</v>
      </c>
      <c r="D91" s="82"/>
      <c r="E91" s="82"/>
      <c r="F91" s="82"/>
      <c r="G91" s="84">
        <f>COUNTA(C91)*$C$13+COUNTA(D91)*$D$13+COUNTA(E91)*$E$13+COUNTA(F91)*$F$13</f>
        <v>4</v>
      </c>
    </row>
    <row r="92" spans="1:7" ht="19.5" customHeight="1">
      <c r="A92" s="21"/>
      <c r="B92" s="13" t="s">
        <v>6</v>
      </c>
      <c r="C92" s="83"/>
      <c r="D92" s="83"/>
      <c r="E92" s="83"/>
      <c r="F92" s="83"/>
      <c r="G92" s="85"/>
    </row>
    <row r="93" spans="1:7" ht="19.5" customHeight="1">
      <c r="A93" s="19">
        <v>3</v>
      </c>
      <c r="B93" s="11" t="s">
        <v>8</v>
      </c>
      <c r="C93" s="37" t="s">
        <v>52</v>
      </c>
      <c r="D93" s="37"/>
      <c r="E93" s="37"/>
      <c r="F93" s="37"/>
      <c r="G93" s="19">
        <f t="shared" ref="G93:G94" si="8">COUNTA(C93)*$C$13+COUNTA(D93)*$D$13+COUNTA(E93)*$E$13+COUNTA(F93)*$F$13</f>
        <v>4</v>
      </c>
    </row>
    <row r="94" spans="1:7" ht="19.5" customHeight="1">
      <c r="A94" s="19">
        <v>4</v>
      </c>
      <c r="B94" s="11" t="s">
        <v>9</v>
      </c>
      <c r="C94" s="37" t="s">
        <v>52</v>
      </c>
      <c r="D94" s="37"/>
      <c r="E94" s="37"/>
      <c r="F94" s="37"/>
      <c r="G94" s="19">
        <f t="shared" si="8"/>
        <v>4</v>
      </c>
    </row>
    <row r="95" spans="1:7" ht="19.5" customHeight="1">
      <c r="A95" s="20">
        <v>5</v>
      </c>
      <c r="B95" s="14" t="s">
        <v>10</v>
      </c>
      <c r="C95" s="82" t="s">
        <v>52</v>
      </c>
      <c r="D95" s="82"/>
      <c r="E95" s="82"/>
      <c r="F95" s="82"/>
      <c r="G95" s="84">
        <f>COUNTA(C95)*$C$13+COUNTA(D95)*$D$13+COUNTA(E95)*$E$13+COUNTA(F95)*$F$13</f>
        <v>4</v>
      </c>
    </row>
    <row r="96" spans="1:7" ht="19.5" customHeight="1">
      <c r="A96" s="21"/>
      <c r="B96" s="14" t="s">
        <v>11</v>
      </c>
      <c r="C96" s="83"/>
      <c r="D96" s="83"/>
      <c r="E96" s="83"/>
      <c r="F96" s="83"/>
      <c r="G96" s="85"/>
    </row>
    <row r="97" spans="1:7" ht="19.5" customHeight="1">
      <c r="A97" s="19">
        <v>6</v>
      </c>
      <c r="B97" s="11" t="s">
        <v>12</v>
      </c>
      <c r="C97" s="37" t="s">
        <v>52</v>
      </c>
      <c r="D97" s="37"/>
      <c r="E97" s="37"/>
      <c r="F97" s="37"/>
      <c r="G97" s="19">
        <f t="shared" ref="G97" si="9">COUNTA(C97)*$C$13+COUNTA(D97)*$D$13+COUNTA(E97)*$E$13+COUNTA(F97)*$F$13</f>
        <v>4</v>
      </c>
    </row>
    <row r="98" spans="1:7" ht="19.5" customHeight="1">
      <c r="A98" s="20">
        <v>7</v>
      </c>
      <c r="B98" s="12" t="s">
        <v>13</v>
      </c>
      <c r="C98" s="82"/>
      <c r="D98" s="82" t="s">
        <v>52</v>
      </c>
      <c r="E98" s="82"/>
      <c r="F98" s="82"/>
      <c r="G98" s="84">
        <f>COUNTA(C98)*$C$13+COUNTA(D98)*$D$13+COUNTA(E98)*$E$13+COUNTA(F98)*$F$13</f>
        <v>3</v>
      </c>
    </row>
    <row r="99" spans="1:7" ht="19.5" customHeight="1">
      <c r="A99" s="21"/>
      <c r="B99" s="13" t="s">
        <v>14</v>
      </c>
      <c r="C99" s="83"/>
      <c r="D99" s="83"/>
      <c r="E99" s="83"/>
      <c r="F99" s="83"/>
      <c r="G99" s="85"/>
    </row>
    <row r="100" spans="1:7" ht="19.5" customHeight="1">
      <c r="A100" s="19">
        <v>8</v>
      </c>
      <c r="B100" s="11" t="s">
        <v>15</v>
      </c>
      <c r="C100" s="37" t="s">
        <v>52</v>
      </c>
      <c r="D100" s="37"/>
      <c r="E100" s="37"/>
      <c r="F100" s="37"/>
      <c r="G100" s="19">
        <f t="shared" ref="G100:G101" si="10">COUNTA(C100)*$C$13+COUNTA(D100)*$D$13+COUNTA(E100)*$E$13+COUNTA(F100)*$F$13</f>
        <v>4</v>
      </c>
    </row>
    <row r="101" spans="1:7" ht="19.5" customHeight="1">
      <c r="A101" s="19">
        <v>9</v>
      </c>
      <c r="B101" s="11" t="s">
        <v>16</v>
      </c>
      <c r="C101" s="37" t="s">
        <v>52</v>
      </c>
      <c r="D101" s="37"/>
      <c r="E101" s="37"/>
      <c r="F101" s="37"/>
      <c r="G101" s="19">
        <f t="shared" si="10"/>
        <v>4</v>
      </c>
    </row>
    <row r="102" spans="1:7" ht="19.5" customHeight="1">
      <c r="A102" s="20">
        <v>10</v>
      </c>
      <c r="B102" s="15" t="s">
        <v>17</v>
      </c>
      <c r="C102" s="82" t="s">
        <v>52</v>
      </c>
      <c r="D102" s="82"/>
      <c r="E102" s="82"/>
      <c r="F102" s="82"/>
      <c r="G102" s="84">
        <f>COUNTA(C102)*$C$13+COUNTA(D102)*$D$13+COUNTA(E102)*$E$13+COUNTA(F102)*$F$13</f>
        <v>4</v>
      </c>
    </row>
    <row r="103" spans="1:7" ht="19.5" customHeight="1">
      <c r="A103" s="21"/>
      <c r="B103" s="16" t="s">
        <v>18</v>
      </c>
      <c r="C103" s="83"/>
      <c r="D103" s="83"/>
      <c r="E103" s="83"/>
      <c r="F103" s="83"/>
      <c r="G103" s="85"/>
    </row>
    <row r="104" spans="1:7" ht="19.5" customHeight="1">
      <c r="A104" s="19">
        <v>11</v>
      </c>
      <c r="B104" s="11" t="s">
        <v>19</v>
      </c>
      <c r="C104" s="37" t="s">
        <v>52</v>
      </c>
      <c r="D104" s="37"/>
      <c r="E104" s="37"/>
      <c r="F104" s="37"/>
      <c r="G104" s="19">
        <f t="shared" ref="G104:G105" si="11">COUNTA(C104)*$C$13+COUNTA(D104)*$D$13+COUNTA(E104)*$E$13+COUNTA(F104)*$F$13</f>
        <v>4</v>
      </c>
    </row>
    <row r="105" spans="1:7" ht="19.5" customHeight="1">
      <c r="A105" s="19">
        <v>12</v>
      </c>
      <c r="B105" s="11" t="s">
        <v>20</v>
      </c>
      <c r="C105" s="37" t="s">
        <v>52</v>
      </c>
      <c r="D105" s="37"/>
      <c r="E105" s="37"/>
      <c r="F105" s="37"/>
      <c r="G105" s="19">
        <f t="shared" si="11"/>
        <v>4</v>
      </c>
    </row>
    <row r="106" spans="1:7" ht="19.5" customHeight="1">
      <c r="A106" s="79" t="s">
        <v>21</v>
      </c>
      <c r="B106" s="79"/>
      <c r="C106" s="80" t="str">
        <f>IF(G106&gt;44,"ดีมาก",IF(G106&gt;39,"ดี",IF(G106&gt;30,"พอใช้",IF(G106&gt;0,"ปรับปรุง"))))</f>
        <v>ดีมาก</v>
      </c>
      <c r="D106" s="80"/>
      <c r="E106" s="80"/>
      <c r="F106" s="80"/>
      <c r="G106" s="22">
        <f>SUM(G90:G105)</f>
        <v>47</v>
      </c>
    </row>
    <row r="107" spans="1:7" ht="19.5" customHeight="1"/>
    <row r="108" spans="1:7" ht="19.5" customHeight="1">
      <c r="B108" s="23"/>
      <c r="C108" s="81"/>
      <c r="D108" s="81"/>
      <c r="E108" s="81"/>
      <c r="F108" s="81"/>
      <c r="G108" s="81"/>
    </row>
    <row r="109" spans="1:7" ht="19.5" customHeight="1">
      <c r="B109" s="24"/>
      <c r="C109" s="81"/>
      <c r="D109" s="81"/>
      <c r="E109" s="81"/>
      <c r="F109" s="81"/>
      <c r="G109" s="81"/>
    </row>
    <row r="110" spans="1:7" ht="19.5" customHeight="1"/>
    <row r="111" spans="1:7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6:G46"/>
    <mergeCell ref="A48:G48"/>
    <mergeCell ref="A49:G49"/>
    <mergeCell ref="A50:A51"/>
    <mergeCell ref="B50:B51"/>
    <mergeCell ref="C50:F50"/>
    <mergeCell ref="G50:G51"/>
    <mergeCell ref="C32:G32"/>
    <mergeCell ref="C33:G33"/>
    <mergeCell ref="A42:G42"/>
    <mergeCell ref="A43:G43"/>
    <mergeCell ref="A44:G44"/>
    <mergeCell ref="A45:G45"/>
    <mergeCell ref="C53:C54"/>
    <mergeCell ref="D53:D54"/>
    <mergeCell ref="E53:E54"/>
    <mergeCell ref="F53:F54"/>
    <mergeCell ref="G53:G54"/>
    <mergeCell ref="C57:C58"/>
    <mergeCell ref="D57:D58"/>
    <mergeCell ref="E57:E58"/>
    <mergeCell ref="F57:F58"/>
    <mergeCell ref="G57:G58"/>
    <mergeCell ref="A68:B68"/>
    <mergeCell ref="C68:F68"/>
    <mergeCell ref="C70:G70"/>
    <mergeCell ref="C71:G71"/>
    <mergeCell ref="A80:G80"/>
    <mergeCell ref="A81:G81"/>
    <mergeCell ref="C60:C61"/>
    <mergeCell ref="D60:D61"/>
    <mergeCell ref="E60:E61"/>
    <mergeCell ref="F60:F61"/>
    <mergeCell ref="G60:G61"/>
    <mergeCell ref="C64:C65"/>
    <mergeCell ref="D64:D65"/>
    <mergeCell ref="E64:E65"/>
    <mergeCell ref="F64:F65"/>
    <mergeCell ref="G64:G65"/>
    <mergeCell ref="A82:G82"/>
    <mergeCell ref="A83:G83"/>
    <mergeCell ref="A84:G84"/>
    <mergeCell ref="A86:G86"/>
    <mergeCell ref="A87:G87"/>
    <mergeCell ref="A88:A89"/>
    <mergeCell ref="B88:B89"/>
    <mergeCell ref="C88:F88"/>
    <mergeCell ref="G88:G89"/>
    <mergeCell ref="C91:C92"/>
    <mergeCell ref="D91:D92"/>
    <mergeCell ref="E91:E92"/>
    <mergeCell ref="F91:F92"/>
    <mergeCell ref="G91:G92"/>
    <mergeCell ref="C95:C96"/>
    <mergeCell ref="D95:D96"/>
    <mergeCell ref="E95:E96"/>
    <mergeCell ref="F95:F96"/>
    <mergeCell ref="G95:G96"/>
    <mergeCell ref="A106:B106"/>
    <mergeCell ref="C106:F106"/>
    <mergeCell ref="C108:G108"/>
    <mergeCell ref="C109:G109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</mergeCells>
  <pageMargins left="0.7" right="0.5" top="0.75" bottom="0.54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C52:F67 C14:F29 C90:F105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11"/>
  <sheetViews>
    <sheetView view="pageLayout" topLeftCell="A19" zoomScaleNormal="100" workbookViewId="0">
      <selection activeCell="J77" sqref="J77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1" spans="1:7" ht="19.5" customHeight="1"/>
    <row r="2" spans="1:7" ht="19.5" customHeight="1">
      <c r="A2" s="69"/>
      <c r="G2" s="68"/>
    </row>
    <row r="3" spans="1:7" ht="19.5" customHeight="1">
      <c r="A3" s="53"/>
      <c r="G3" s="57"/>
    </row>
    <row r="4" spans="1:7" ht="19.5" customHeight="1">
      <c r="A4" s="88" t="s">
        <v>64</v>
      </c>
      <c r="B4" s="88"/>
      <c r="C4" s="88"/>
      <c r="D4" s="88"/>
      <c r="E4" s="88"/>
      <c r="F4" s="88"/>
      <c r="G4" s="88"/>
    </row>
    <row r="5" spans="1:7" ht="19.5" customHeight="1">
      <c r="A5" s="88" t="s">
        <v>22</v>
      </c>
      <c r="B5" s="88"/>
      <c r="C5" s="88"/>
      <c r="D5" s="88"/>
      <c r="E5" s="88"/>
      <c r="F5" s="88"/>
      <c r="G5" s="88"/>
    </row>
    <row r="6" spans="1:7" ht="19.5" customHeight="1">
      <c r="A6" s="90" t="str">
        <f>"หน่วยการเรียนรู้ที่"&amp;" "&amp;"6"&amp;" "&amp;"ชื่อหน่วย"&amp;" "&amp;กรุณากรอกข้อมูล!G25&amp;" "&amp;"จำนวน"&amp;" "&amp;กรุณากรอกข้อมูล!H25&amp;" "&amp;"แผน"</f>
        <v>หน่วยการเรียนรู้ที่ 6 ชื่อหน่วย  จำนวน  แผน</v>
      </c>
      <c r="B6" s="90"/>
      <c r="C6" s="90"/>
      <c r="D6" s="90"/>
      <c r="E6" s="90"/>
      <c r="F6" s="90"/>
      <c r="G6" s="90"/>
    </row>
    <row r="7" spans="1:7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7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2"/>
      <c r="C8" s="92"/>
      <c r="D8" s="92"/>
      <c r="E8" s="92"/>
      <c r="F8" s="92"/>
      <c r="G8" s="92"/>
    </row>
    <row r="9" spans="1:7" ht="19.5" customHeight="1">
      <c r="A9" s="53"/>
      <c r="B9" s="53"/>
      <c r="C9" s="53"/>
      <c r="D9" s="53"/>
      <c r="E9" s="53"/>
      <c r="F9" s="53"/>
      <c r="G9" s="53"/>
    </row>
    <row r="10" spans="1:7" ht="19.5" customHeight="1">
      <c r="A10" s="91" t="s">
        <v>24</v>
      </c>
      <c r="B10" s="91"/>
      <c r="C10" s="91"/>
      <c r="D10" s="91"/>
      <c r="E10" s="91"/>
      <c r="F10" s="91"/>
      <c r="G10" s="91"/>
    </row>
    <row r="11" spans="1:7" ht="19.5" customHeight="1">
      <c r="A11" s="86" t="s">
        <v>25</v>
      </c>
      <c r="B11" s="86"/>
      <c r="C11" s="86"/>
      <c r="D11" s="86"/>
      <c r="E11" s="86"/>
      <c r="F11" s="86"/>
      <c r="G11" s="86"/>
    </row>
    <row r="12" spans="1:7" ht="19.5" customHeight="1">
      <c r="A12" s="95" t="s">
        <v>2</v>
      </c>
      <c r="B12" s="95" t="s">
        <v>3</v>
      </c>
      <c r="C12" s="97" t="s">
        <v>23</v>
      </c>
      <c r="D12" s="98"/>
      <c r="E12" s="98"/>
      <c r="F12" s="99"/>
      <c r="G12" s="95" t="s">
        <v>4</v>
      </c>
    </row>
    <row r="13" spans="1:7" ht="19.5" customHeight="1">
      <c r="A13" s="96"/>
      <c r="B13" s="96"/>
      <c r="C13" s="52">
        <v>4</v>
      </c>
      <c r="D13" s="52">
        <v>3</v>
      </c>
      <c r="E13" s="52">
        <v>2</v>
      </c>
      <c r="F13" s="52">
        <v>1</v>
      </c>
      <c r="G13" s="96"/>
    </row>
    <row r="14" spans="1:7" ht="19.5" customHeight="1">
      <c r="A14" s="19">
        <v>1</v>
      </c>
      <c r="B14" s="11" t="s">
        <v>5</v>
      </c>
      <c r="C14" s="37"/>
      <c r="D14" s="37"/>
      <c r="E14" s="37"/>
      <c r="F14" s="37"/>
      <c r="G14" s="19">
        <f>COUNTA(C14)*$C$13+COUNTA(D14)*$D$13+COUNTA(E14)*$E$13+COUNTA(F14)*$F$13</f>
        <v>0</v>
      </c>
    </row>
    <row r="15" spans="1:7" ht="19.5" customHeight="1">
      <c r="A15" s="50">
        <v>2</v>
      </c>
      <c r="B15" s="12" t="s">
        <v>7</v>
      </c>
      <c r="C15" s="82"/>
      <c r="D15" s="82"/>
      <c r="E15" s="82"/>
      <c r="F15" s="82"/>
      <c r="G15" s="84">
        <f>COUNTA(C15)*$C$13+COUNTA(D15)*$D$13+COUNTA(E15)*$E$13+COUNTA(F15)*$F$13</f>
        <v>0</v>
      </c>
    </row>
    <row r="16" spans="1:7" ht="19.5" customHeight="1">
      <c r="A16" s="51"/>
      <c r="B16" s="13" t="s">
        <v>6</v>
      </c>
      <c r="C16" s="83"/>
      <c r="D16" s="83"/>
      <c r="E16" s="83"/>
      <c r="F16" s="83"/>
      <c r="G16" s="85"/>
    </row>
    <row r="17" spans="1:7" ht="19.5" customHeight="1">
      <c r="A17" s="19">
        <v>3</v>
      </c>
      <c r="B17" s="11" t="s">
        <v>8</v>
      </c>
      <c r="C17" s="37"/>
      <c r="D17" s="37"/>
      <c r="E17" s="37"/>
      <c r="F17" s="37"/>
      <c r="G17" s="19">
        <f t="shared" ref="G17:G18" si="0">COUNTA(C17)*$C$13+COUNTA(D17)*$D$13+COUNTA(E17)*$E$13+COUNTA(F17)*$F$13</f>
        <v>0</v>
      </c>
    </row>
    <row r="18" spans="1:7" ht="19.5" customHeight="1">
      <c r="A18" s="19">
        <v>4</v>
      </c>
      <c r="B18" s="11" t="s">
        <v>9</v>
      </c>
      <c r="C18" s="37"/>
      <c r="D18" s="37"/>
      <c r="E18" s="37"/>
      <c r="F18" s="37"/>
      <c r="G18" s="19">
        <f t="shared" si="0"/>
        <v>0</v>
      </c>
    </row>
    <row r="19" spans="1:7" ht="19.5" customHeight="1">
      <c r="A19" s="50">
        <v>5</v>
      </c>
      <c r="B19" s="14" t="s">
        <v>10</v>
      </c>
      <c r="C19" s="82"/>
      <c r="D19" s="82"/>
      <c r="E19" s="82"/>
      <c r="F19" s="82"/>
      <c r="G19" s="84">
        <f>COUNTA(C19)*$C$13+COUNTA(D19)*$D$13+COUNTA(E19)*$E$13+COUNTA(F19)*$F$13</f>
        <v>0</v>
      </c>
    </row>
    <row r="20" spans="1:7" ht="19.5" customHeight="1">
      <c r="A20" s="51"/>
      <c r="B20" s="14" t="s">
        <v>11</v>
      </c>
      <c r="C20" s="83"/>
      <c r="D20" s="83"/>
      <c r="E20" s="83"/>
      <c r="F20" s="83"/>
      <c r="G20" s="85"/>
    </row>
    <row r="21" spans="1:7" ht="19.5" customHeight="1">
      <c r="A21" s="19">
        <v>6</v>
      </c>
      <c r="B21" s="11" t="s">
        <v>12</v>
      </c>
      <c r="C21" s="37"/>
      <c r="D21" s="37"/>
      <c r="E21" s="37"/>
      <c r="F21" s="37"/>
      <c r="G21" s="19">
        <f t="shared" ref="G21" si="1">COUNTA(C21)*$C$13+COUNTA(D21)*$D$13+COUNTA(E21)*$E$13+COUNTA(F21)*$F$13</f>
        <v>0</v>
      </c>
    </row>
    <row r="22" spans="1:7" ht="19.5" customHeight="1">
      <c r="A22" s="50">
        <v>7</v>
      </c>
      <c r="B22" s="12" t="s">
        <v>13</v>
      </c>
      <c r="C22" s="82"/>
      <c r="D22" s="82"/>
      <c r="E22" s="82"/>
      <c r="F22" s="82"/>
      <c r="G22" s="84">
        <f>COUNTA(C22)*$C$13+COUNTA(D22)*$D$13+COUNTA(E22)*$E$13+COUNTA(F22)*$F$13</f>
        <v>0</v>
      </c>
    </row>
    <row r="23" spans="1:7" ht="19.5" customHeight="1">
      <c r="A23" s="51"/>
      <c r="B23" s="13" t="s">
        <v>14</v>
      </c>
      <c r="C23" s="83"/>
      <c r="D23" s="83"/>
      <c r="E23" s="83"/>
      <c r="F23" s="83"/>
      <c r="G23" s="85"/>
    </row>
    <row r="24" spans="1:7" ht="19.5" customHeight="1">
      <c r="A24" s="19">
        <v>8</v>
      </c>
      <c r="B24" s="11" t="s">
        <v>15</v>
      </c>
      <c r="C24" s="37"/>
      <c r="D24" s="37"/>
      <c r="E24" s="37"/>
      <c r="F24" s="37"/>
      <c r="G24" s="19">
        <f t="shared" ref="G24:G25" si="2">COUNTA(C24)*$C$13+COUNTA(D24)*$D$13+COUNTA(E24)*$E$13+COUNTA(F24)*$F$13</f>
        <v>0</v>
      </c>
    </row>
    <row r="25" spans="1:7" ht="19.5" customHeight="1">
      <c r="A25" s="19">
        <v>9</v>
      </c>
      <c r="B25" s="11" t="s">
        <v>16</v>
      </c>
      <c r="C25" s="37"/>
      <c r="D25" s="37"/>
      <c r="E25" s="37"/>
      <c r="F25" s="37"/>
      <c r="G25" s="19">
        <f t="shared" si="2"/>
        <v>0</v>
      </c>
    </row>
    <row r="26" spans="1:7" ht="19.5" customHeight="1">
      <c r="A26" s="50">
        <v>10</v>
      </c>
      <c r="B26" s="15" t="s">
        <v>17</v>
      </c>
      <c r="C26" s="82"/>
      <c r="D26" s="82"/>
      <c r="E26" s="82"/>
      <c r="F26" s="82"/>
      <c r="G26" s="84">
        <f>COUNTA(C26)*$C$13+COUNTA(D26)*$D$13+COUNTA(E26)*$E$13+COUNTA(F26)*$F$13</f>
        <v>0</v>
      </c>
    </row>
    <row r="27" spans="1:7" ht="19.5" customHeight="1">
      <c r="A27" s="51"/>
      <c r="B27" s="16" t="s">
        <v>18</v>
      </c>
      <c r="C27" s="83"/>
      <c r="D27" s="83"/>
      <c r="E27" s="83"/>
      <c r="F27" s="83"/>
      <c r="G27" s="85"/>
    </row>
    <row r="28" spans="1:7" ht="19.5" customHeight="1">
      <c r="A28" s="19">
        <v>11</v>
      </c>
      <c r="B28" s="11" t="s">
        <v>19</v>
      </c>
      <c r="C28" s="37"/>
      <c r="D28" s="37"/>
      <c r="E28" s="37"/>
      <c r="F28" s="37"/>
      <c r="G28" s="19">
        <f t="shared" ref="G28:G29" si="3">COUNTA(C28)*$C$13+COUNTA(D28)*$D$13+COUNTA(E28)*$E$13+COUNTA(F28)*$F$13</f>
        <v>0</v>
      </c>
    </row>
    <row r="29" spans="1:7" ht="19.5" customHeight="1">
      <c r="A29" s="19">
        <v>12</v>
      </c>
      <c r="B29" s="11" t="s">
        <v>20</v>
      </c>
      <c r="C29" s="37"/>
      <c r="D29" s="37"/>
      <c r="E29" s="37"/>
      <c r="F29" s="37"/>
      <c r="G29" s="19">
        <f t="shared" si="3"/>
        <v>0</v>
      </c>
    </row>
    <row r="30" spans="1:7" ht="19.5" customHeight="1">
      <c r="A30" s="93" t="s">
        <v>21</v>
      </c>
      <c r="B30" s="94"/>
      <c r="C30" s="103" t="b">
        <f>IF(G30&gt;44,"ดีมาก",IF(G30&gt;39,"ดี",IF(G30&gt;30,"พอใช้",IF(G30&gt;0,"ปรับปรุง"))))</f>
        <v>0</v>
      </c>
      <c r="D30" s="104"/>
      <c r="E30" s="104"/>
      <c r="F30" s="105"/>
      <c r="G30" s="22">
        <f>SUM(G14:G29)</f>
        <v>0</v>
      </c>
    </row>
    <row r="31" spans="1:7" ht="19.5" customHeight="1"/>
    <row r="32" spans="1:7" ht="19.5" customHeight="1">
      <c r="A32" s="53"/>
      <c r="B32" s="23"/>
      <c r="C32" s="81"/>
      <c r="D32" s="81"/>
      <c r="E32" s="81"/>
      <c r="F32" s="81"/>
      <c r="G32" s="81"/>
    </row>
    <row r="33" spans="1:7" ht="19.5" customHeight="1">
      <c r="A33" s="53"/>
      <c r="B33" s="54"/>
      <c r="C33" s="81"/>
      <c r="D33" s="81"/>
      <c r="E33" s="81"/>
      <c r="F33" s="81"/>
      <c r="G33" s="81"/>
    </row>
    <row r="34" spans="1:7" ht="19.5" customHeight="1"/>
    <row r="35" spans="1:7" ht="19.5" customHeight="1">
      <c r="A35" s="53"/>
      <c r="G35" s="49"/>
    </row>
    <row r="36" spans="1:7" ht="19.5" customHeight="1">
      <c r="A36" s="53"/>
      <c r="G36" s="49"/>
    </row>
    <row r="37" spans="1:7" ht="19.5" customHeight="1">
      <c r="A37" s="53"/>
      <c r="G37" s="49"/>
    </row>
    <row r="38" spans="1:7" ht="19.5" customHeight="1">
      <c r="A38" s="53"/>
      <c r="G38" s="49"/>
    </row>
    <row r="39" spans="1:7" ht="19.5" customHeight="1">
      <c r="A39" s="53"/>
      <c r="G39" s="49"/>
    </row>
    <row r="40" spans="1:7" ht="19.5" customHeight="1"/>
    <row r="41" spans="1:7" ht="19.5" customHeight="1">
      <c r="A41" s="53"/>
      <c r="G41" s="57"/>
    </row>
    <row r="42" spans="1:7" ht="19.5" customHeight="1">
      <c r="A42" s="88" t="s">
        <v>65</v>
      </c>
      <c r="B42" s="88"/>
      <c r="C42" s="88"/>
      <c r="D42" s="88"/>
      <c r="E42" s="88"/>
      <c r="F42" s="88"/>
      <c r="G42" s="88"/>
    </row>
    <row r="43" spans="1:7" ht="19.5" customHeight="1">
      <c r="A43" s="88" t="s">
        <v>22</v>
      </c>
      <c r="B43" s="88"/>
      <c r="C43" s="88"/>
      <c r="D43" s="88"/>
      <c r="E43" s="88"/>
      <c r="F43" s="88"/>
      <c r="G43" s="88"/>
    </row>
    <row r="44" spans="1:7" ht="19.5" customHeight="1">
      <c r="A44" s="90" t="str">
        <f>A6</f>
        <v>หน่วยการเรียนรู้ที่ 6 ชื่อหน่วย  จำนวน  แผน</v>
      </c>
      <c r="B44" s="90"/>
      <c r="C44" s="90"/>
      <c r="D44" s="90"/>
      <c r="E44" s="90"/>
      <c r="F44" s="90"/>
      <c r="G44" s="90"/>
    </row>
    <row r="45" spans="1:7" ht="19.5" customHeight="1">
      <c r="A45" s="90" t="str">
        <f>A7</f>
        <v xml:space="preserve">รหัสวิชา  ชื่อวิชา   ชั้นมัธยมศึกษาปีที่ </v>
      </c>
      <c r="B45" s="90"/>
      <c r="C45" s="90"/>
      <c r="D45" s="90"/>
      <c r="E45" s="90"/>
      <c r="F45" s="90"/>
      <c r="G45" s="90"/>
    </row>
    <row r="46" spans="1:7" ht="19.5" customHeight="1">
      <c r="A46" s="90" t="str">
        <f>A8</f>
        <v xml:space="preserve">ผู้สอน  กลุ่มสาระการเรียนรู้ </v>
      </c>
      <c r="B46" s="90"/>
      <c r="C46" s="90"/>
      <c r="D46" s="90"/>
      <c r="E46" s="90"/>
      <c r="F46" s="90"/>
      <c r="G46" s="90"/>
    </row>
    <row r="47" spans="1:7" ht="19.5" customHeight="1">
      <c r="A47" s="53"/>
      <c r="B47" s="53"/>
      <c r="C47" s="53"/>
      <c r="D47" s="53"/>
      <c r="E47" s="53"/>
      <c r="F47" s="53"/>
      <c r="G47" s="53"/>
    </row>
    <row r="48" spans="1:7" ht="19.5" customHeight="1">
      <c r="A48" s="91" t="s">
        <v>24</v>
      </c>
      <c r="B48" s="91"/>
      <c r="C48" s="91"/>
      <c r="D48" s="91"/>
      <c r="E48" s="91"/>
      <c r="F48" s="91"/>
      <c r="G48" s="91"/>
    </row>
    <row r="49" spans="1:7" ht="19.5" customHeight="1">
      <c r="A49" s="86" t="s">
        <v>25</v>
      </c>
      <c r="B49" s="86"/>
      <c r="C49" s="86"/>
      <c r="D49" s="86"/>
      <c r="E49" s="86"/>
      <c r="F49" s="86"/>
      <c r="G49" s="86"/>
    </row>
    <row r="50" spans="1:7" ht="19.5" customHeight="1">
      <c r="A50" s="95" t="s">
        <v>2</v>
      </c>
      <c r="B50" s="95" t="s">
        <v>3</v>
      </c>
      <c r="C50" s="97" t="s">
        <v>23</v>
      </c>
      <c r="D50" s="98"/>
      <c r="E50" s="98"/>
      <c r="F50" s="99"/>
      <c r="G50" s="95" t="s">
        <v>4</v>
      </c>
    </row>
    <row r="51" spans="1:7" ht="19.5" customHeight="1">
      <c r="A51" s="96"/>
      <c r="B51" s="96"/>
      <c r="C51" s="52">
        <v>4</v>
      </c>
      <c r="D51" s="52">
        <v>3</v>
      </c>
      <c r="E51" s="52">
        <v>2</v>
      </c>
      <c r="F51" s="52">
        <v>1</v>
      </c>
      <c r="G51" s="96"/>
    </row>
    <row r="52" spans="1:7" ht="19.5" customHeight="1">
      <c r="A52" s="19">
        <v>1</v>
      </c>
      <c r="B52" s="11" t="s">
        <v>5</v>
      </c>
      <c r="C52" s="37"/>
      <c r="D52" s="37"/>
      <c r="E52" s="37"/>
      <c r="F52" s="37"/>
      <c r="G52" s="19">
        <f>COUNTA(C52)*$C$13+COUNTA(D52)*$D$13+COUNTA(E52)*$E$13+COUNTA(F52)*$F$13</f>
        <v>0</v>
      </c>
    </row>
    <row r="53" spans="1:7" ht="19.5" customHeight="1">
      <c r="A53" s="50">
        <v>2</v>
      </c>
      <c r="B53" s="12" t="s">
        <v>7</v>
      </c>
      <c r="C53" s="82"/>
      <c r="D53" s="82"/>
      <c r="E53" s="82"/>
      <c r="F53" s="82"/>
      <c r="G53" s="84">
        <f>COUNTA(C53)*$C$13+COUNTA(D53)*$D$13+COUNTA(E53)*$E$13+COUNTA(F53)*$F$13</f>
        <v>0</v>
      </c>
    </row>
    <row r="54" spans="1:7" ht="19.5" customHeight="1">
      <c r="A54" s="51"/>
      <c r="B54" s="13" t="s">
        <v>6</v>
      </c>
      <c r="C54" s="83"/>
      <c r="D54" s="83"/>
      <c r="E54" s="83"/>
      <c r="F54" s="83"/>
      <c r="G54" s="85"/>
    </row>
    <row r="55" spans="1:7" ht="19.5" customHeight="1">
      <c r="A55" s="19">
        <v>3</v>
      </c>
      <c r="B55" s="11" t="s">
        <v>8</v>
      </c>
      <c r="C55" s="37"/>
      <c r="D55" s="37"/>
      <c r="E55" s="37"/>
      <c r="F55" s="37"/>
      <c r="G55" s="19">
        <f t="shared" ref="G55:G56" si="4">COUNTA(C55)*$C$13+COUNTA(D55)*$D$13+COUNTA(E55)*$E$13+COUNTA(F55)*$F$13</f>
        <v>0</v>
      </c>
    </row>
    <row r="56" spans="1:7" ht="19.5" customHeight="1">
      <c r="A56" s="19">
        <v>4</v>
      </c>
      <c r="B56" s="11" t="s">
        <v>9</v>
      </c>
      <c r="C56" s="37"/>
      <c r="D56" s="37"/>
      <c r="E56" s="37"/>
      <c r="F56" s="37"/>
      <c r="G56" s="19">
        <f t="shared" si="4"/>
        <v>0</v>
      </c>
    </row>
    <row r="57" spans="1:7" ht="19.5" customHeight="1">
      <c r="A57" s="50">
        <v>5</v>
      </c>
      <c r="B57" s="14" t="s">
        <v>10</v>
      </c>
      <c r="C57" s="82"/>
      <c r="D57" s="82"/>
      <c r="E57" s="82"/>
      <c r="F57" s="82"/>
      <c r="G57" s="84">
        <f>COUNTA(C57)*$C$13+COUNTA(D57)*$D$13+COUNTA(E57)*$E$13+COUNTA(F57)*$F$13</f>
        <v>0</v>
      </c>
    </row>
    <row r="58" spans="1:7" ht="19.5" customHeight="1">
      <c r="A58" s="51"/>
      <c r="B58" s="14" t="s">
        <v>11</v>
      </c>
      <c r="C58" s="83"/>
      <c r="D58" s="83"/>
      <c r="E58" s="83"/>
      <c r="F58" s="83"/>
      <c r="G58" s="85"/>
    </row>
    <row r="59" spans="1:7" ht="19.5" customHeight="1">
      <c r="A59" s="19">
        <v>6</v>
      </c>
      <c r="B59" s="11" t="s">
        <v>12</v>
      </c>
      <c r="C59" s="37"/>
      <c r="D59" s="37"/>
      <c r="E59" s="37"/>
      <c r="F59" s="37"/>
      <c r="G59" s="19">
        <f t="shared" ref="G59" si="5">COUNTA(C59)*$C$13+COUNTA(D59)*$D$13+COUNTA(E59)*$E$13+COUNTA(F59)*$F$13</f>
        <v>0</v>
      </c>
    </row>
    <row r="60" spans="1:7" ht="19.5" customHeight="1">
      <c r="A60" s="50">
        <v>7</v>
      </c>
      <c r="B60" s="12" t="s">
        <v>13</v>
      </c>
      <c r="C60" s="82"/>
      <c r="D60" s="82"/>
      <c r="E60" s="82"/>
      <c r="F60" s="82"/>
      <c r="G60" s="84">
        <f>COUNTA(C60)*$C$13+COUNTA(D60)*$D$13+COUNTA(E60)*$E$13+COUNTA(F60)*$F$13</f>
        <v>0</v>
      </c>
    </row>
    <row r="61" spans="1:7" ht="19.5" customHeight="1">
      <c r="A61" s="51"/>
      <c r="B61" s="13" t="s">
        <v>14</v>
      </c>
      <c r="C61" s="83"/>
      <c r="D61" s="83"/>
      <c r="E61" s="83"/>
      <c r="F61" s="83"/>
      <c r="G61" s="85"/>
    </row>
    <row r="62" spans="1:7" ht="19.5" customHeight="1">
      <c r="A62" s="19">
        <v>8</v>
      </c>
      <c r="B62" s="11" t="s">
        <v>15</v>
      </c>
      <c r="C62" s="37"/>
      <c r="D62" s="37"/>
      <c r="E62" s="37"/>
      <c r="F62" s="37"/>
      <c r="G62" s="19">
        <f t="shared" ref="G62:G63" si="6">COUNTA(C62)*$C$13+COUNTA(D62)*$D$13+COUNTA(E62)*$E$13+COUNTA(F62)*$F$13</f>
        <v>0</v>
      </c>
    </row>
    <row r="63" spans="1:7" ht="19.5" customHeight="1">
      <c r="A63" s="19">
        <v>9</v>
      </c>
      <c r="B63" s="11" t="s">
        <v>16</v>
      </c>
      <c r="C63" s="37"/>
      <c r="D63" s="37"/>
      <c r="E63" s="37"/>
      <c r="F63" s="37"/>
      <c r="G63" s="19">
        <f t="shared" si="6"/>
        <v>0</v>
      </c>
    </row>
    <row r="64" spans="1:7" ht="19.5" customHeight="1">
      <c r="A64" s="50">
        <v>10</v>
      </c>
      <c r="B64" s="15" t="s">
        <v>17</v>
      </c>
      <c r="C64" s="82"/>
      <c r="D64" s="82"/>
      <c r="E64" s="82"/>
      <c r="F64" s="82"/>
      <c r="G64" s="84">
        <f>COUNTA(C64)*$C$13+COUNTA(D64)*$D$13+COUNTA(E64)*$E$13+COUNTA(F64)*$F$13</f>
        <v>0</v>
      </c>
    </row>
    <row r="65" spans="1:7" ht="19.5" customHeight="1">
      <c r="A65" s="51"/>
      <c r="B65" s="16" t="s">
        <v>18</v>
      </c>
      <c r="C65" s="83"/>
      <c r="D65" s="83"/>
      <c r="E65" s="83"/>
      <c r="F65" s="83"/>
      <c r="G65" s="85"/>
    </row>
    <row r="66" spans="1:7" ht="19.5" customHeight="1">
      <c r="A66" s="19">
        <v>11</v>
      </c>
      <c r="B66" s="11" t="s">
        <v>19</v>
      </c>
      <c r="C66" s="37"/>
      <c r="D66" s="37"/>
      <c r="E66" s="37"/>
      <c r="F66" s="37"/>
      <c r="G66" s="19">
        <f t="shared" ref="G66:G67" si="7">COUNTA(C66)*$C$13+COUNTA(D66)*$D$13+COUNTA(E66)*$E$13+COUNTA(F66)*$F$13</f>
        <v>0</v>
      </c>
    </row>
    <row r="67" spans="1:7" ht="19.5" customHeight="1">
      <c r="A67" s="19">
        <v>12</v>
      </c>
      <c r="B67" s="11" t="s">
        <v>20</v>
      </c>
      <c r="C67" s="37"/>
      <c r="D67" s="37"/>
      <c r="E67" s="37"/>
      <c r="F67" s="37"/>
      <c r="G67" s="19">
        <f t="shared" si="7"/>
        <v>0</v>
      </c>
    </row>
    <row r="68" spans="1:7" ht="19.5" customHeight="1">
      <c r="A68" s="93" t="s">
        <v>21</v>
      </c>
      <c r="B68" s="94"/>
      <c r="C68" s="103" t="b">
        <f>IF(G68&gt;44,"ดีมาก",IF(G68&gt;39,"ดี",IF(G68&gt;30,"พอใช้",IF(G68&gt;0,"ปรับปรุง"))))</f>
        <v>0</v>
      </c>
      <c r="D68" s="104"/>
      <c r="E68" s="104"/>
      <c r="F68" s="105"/>
      <c r="G68" s="22">
        <f>SUM(G52:G67)</f>
        <v>0</v>
      </c>
    </row>
    <row r="69" spans="1:7" ht="19.5" customHeight="1"/>
    <row r="70" spans="1:7" ht="19.5" customHeight="1">
      <c r="A70" s="53"/>
      <c r="B70" s="23"/>
      <c r="C70" s="81"/>
      <c r="D70" s="81"/>
      <c r="E70" s="81"/>
      <c r="F70" s="81"/>
      <c r="G70" s="81"/>
    </row>
    <row r="71" spans="1:7" ht="19.5" customHeight="1">
      <c r="A71" s="53"/>
      <c r="B71" s="54"/>
      <c r="C71" s="81"/>
      <c r="D71" s="81"/>
      <c r="E71" s="81"/>
      <c r="F71" s="81"/>
      <c r="G71" s="81"/>
    </row>
    <row r="72" spans="1:7" ht="19.5" customHeight="1"/>
    <row r="73" spans="1:7" ht="19.5" customHeight="1">
      <c r="A73" s="53"/>
      <c r="G73" s="49"/>
    </row>
    <row r="74" spans="1:7" ht="19.5" customHeight="1">
      <c r="A74" s="53"/>
      <c r="G74" s="49"/>
    </row>
    <row r="75" spans="1:7" ht="19.5" customHeight="1">
      <c r="A75" s="53"/>
      <c r="G75" s="49"/>
    </row>
    <row r="76" spans="1:7" ht="19.5" customHeight="1">
      <c r="A76" s="69"/>
      <c r="G76" s="68"/>
    </row>
    <row r="77" spans="1:7" ht="19.5" customHeight="1">
      <c r="A77" s="53"/>
      <c r="G77" s="49"/>
    </row>
    <row r="78" spans="1:7" ht="19.5" customHeight="1"/>
    <row r="79" spans="1:7" ht="19.5" customHeight="1">
      <c r="A79" s="53"/>
      <c r="G79" s="57"/>
    </row>
    <row r="80" spans="1:7" ht="19.5" customHeight="1">
      <c r="A80" s="88" t="s">
        <v>66</v>
      </c>
      <c r="B80" s="88"/>
      <c r="C80" s="88"/>
      <c r="D80" s="88"/>
      <c r="E80" s="88"/>
      <c r="F80" s="88"/>
      <c r="G80" s="88"/>
    </row>
    <row r="81" spans="1:7" ht="19.5" customHeight="1">
      <c r="A81" s="88" t="s">
        <v>22</v>
      </c>
      <c r="B81" s="88"/>
      <c r="C81" s="88"/>
      <c r="D81" s="88"/>
      <c r="E81" s="88"/>
      <c r="F81" s="88"/>
      <c r="G81" s="88"/>
    </row>
    <row r="82" spans="1:7" ht="19.5" customHeight="1">
      <c r="A82" s="90" t="str">
        <f>A44</f>
        <v>หน่วยการเรียนรู้ที่ 6 ชื่อหน่วย  จำนวน  แผน</v>
      </c>
      <c r="B82" s="90"/>
      <c r="C82" s="90"/>
      <c r="D82" s="90"/>
      <c r="E82" s="90"/>
      <c r="F82" s="90"/>
      <c r="G82" s="90"/>
    </row>
    <row r="83" spans="1:7" ht="19.5" customHeight="1">
      <c r="A83" s="90" t="str">
        <f>A45</f>
        <v xml:space="preserve">รหัสวิชา  ชื่อวิชา   ชั้นมัธยมศึกษาปีที่ </v>
      </c>
      <c r="B83" s="90"/>
      <c r="C83" s="90"/>
      <c r="D83" s="90"/>
      <c r="E83" s="90"/>
      <c r="F83" s="90"/>
      <c r="G83" s="90"/>
    </row>
    <row r="84" spans="1:7" ht="19.5" customHeight="1">
      <c r="A84" s="90" t="str">
        <f>A46</f>
        <v xml:space="preserve">ผู้สอน  กลุ่มสาระการเรียนรู้ </v>
      </c>
      <c r="B84" s="90"/>
      <c r="C84" s="90"/>
      <c r="D84" s="90"/>
      <c r="E84" s="90"/>
      <c r="F84" s="90"/>
      <c r="G84" s="90"/>
    </row>
    <row r="85" spans="1:7" ht="19.5" customHeight="1">
      <c r="A85" s="53"/>
      <c r="B85" s="53"/>
      <c r="C85" s="53"/>
      <c r="D85" s="53"/>
      <c r="E85" s="53"/>
      <c r="F85" s="53"/>
      <c r="G85" s="53"/>
    </row>
    <row r="86" spans="1:7" ht="19.5" customHeight="1">
      <c r="A86" s="91" t="s">
        <v>24</v>
      </c>
      <c r="B86" s="91"/>
      <c r="C86" s="91"/>
      <c r="D86" s="91"/>
      <c r="E86" s="91"/>
      <c r="F86" s="91"/>
      <c r="G86" s="91"/>
    </row>
    <row r="87" spans="1:7" ht="19.5" customHeight="1">
      <c r="A87" s="86" t="s">
        <v>25</v>
      </c>
      <c r="B87" s="86"/>
      <c r="C87" s="86"/>
      <c r="D87" s="86"/>
      <c r="E87" s="86"/>
      <c r="F87" s="86"/>
      <c r="G87" s="86"/>
    </row>
    <row r="88" spans="1:7" ht="19.5" customHeight="1">
      <c r="A88" s="95" t="s">
        <v>2</v>
      </c>
      <c r="B88" s="95" t="s">
        <v>3</v>
      </c>
      <c r="C88" s="97" t="s">
        <v>23</v>
      </c>
      <c r="D88" s="98"/>
      <c r="E88" s="98"/>
      <c r="F88" s="99"/>
      <c r="G88" s="95" t="s">
        <v>4</v>
      </c>
    </row>
    <row r="89" spans="1:7" ht="19.5" customHeight="1">
      <c r="A89" s="96"/>
      <c r="B89" s="96"/>
      <c r="C89" s="52">
        <v>4</v>
      </c>
      <c r="D89" s="52">
        <v>3</v>
      </c>
      <c r="E89" s="52">
        <v>2</v>
      </c>
      <c r="F89" s="52">
        <v>1</v>
      </c>
      <c r="G89" s="96"/>
    </row>
    <row r="90" spans="1:7" ht="19.5" customHeight="1">
      <c r="A90" s="19">
        <v>1</v>
      </c>
      <c r="B90" s="11" t="s">
        <v>5</v>
      </c>
      <c r="C90" s="37"/>
      <c r="D90" s="37"/>
      <c r="E90" s="37"/>
      <c r="F90" s="37"/>
      <c r="G90" s="19">
        <f>COUNTA(C90)*$C$13+COUNTA(D90)*$D$13+COUNTA(E90)*$E$13+COUNTA(F90)*$F$13</f>
        <v>0</v>
      </c>
    </row>
    <row r="91" spans="1:7" ht="19.5" customHeight="1">
      <c r="A91" s="50">
        <v>2</v>
      </c>
      <c r="B91" s="12" t="s">
        <v>7</v>
      </c>
      <c r="C91" s="82"/>
      <c r="D91" s="82"/>
      <c r="E91" s="82"/>
      <c r="F91" s="82"/>
      <c r="G91" s="84">
        <f>COUNTA(C91)*$C$13+COUNTA(D91)*$D$13+COUNTA(E91)*$E$13+COUNTA(F91)*$F$13</f>
        <v>0</v>
      </c>
    </row>
    <row r="92" spans="1:7" ht="19.5" customHeight="1">
      <c r="A92" s="51"/>
      <c r="B92" s="13" t="s">
        <v>6</v>
      </c>
      <c r="C92" s="83"/>
      <c r="D92" s="83"/>
      <c r="E92" s="83"/>
      <c r="F92" s="83"/>
      <c r="G92" s="85"/>
    </row>
    <row r="93" spans="1:7" ht="19.5" customHeight="1">
      <c r="A93" s="19">
        <v>3</v>
      </c>
      <c r="B93" s="11" t="s">
        <v>8</v>
      </c>
      <c r="C93" s="37"/>
      <c r="D93" s="37"/>
      <c r="E93" s="37"/>
      <c r="F93" s="37"/>
      <c r="G93" s="19">
        <f t="shared" ref="G93:G94" si="8">COUNTA(C93)*$C$13+COUNTA(D93)*$D$13+COUNTA(E93)*$E$13+COUNTA(F93)*$F$13</f>
        <v>0</v>
      </c>
    </row>
    <row r="94" spans="1:7" ht="19.5" customHeight="1">
      <c r="A94" s="19">
        <v>4</v>
      </c>
      <c r="B94" s="11" t="s">
        <v>9</v>
      </c>
      <c r="C94" s="37"/>
      <c r="D94" s="37"/>
      <c r="E94" s="37"/>
      <c r="F94" s="37"/>
      <c r="G94" s="19">
        <f t="shared" si="8"/>
        <v>0</v>
      </c>
    </row>
    <row r="95" spans="1:7" ht="19.5" customHeight="1">
      <c r="A95" s="50">
        <v>5</v>
      </c>
      <c r="B95" s="14" t="s">
        <v>10</v>
      </c>
      <c r="C95" s="82"/>
      <c r="D95" s="82"/>
      <c r="E95" s="82"/>
      <c r="F95" s="82"/>
      <c r="G95" s="84">
        <f>COUNTA(C95)*$C$13+COUNTA(D95)*$D$13+COUNTA(E95)*$E$13+COUNTA(F95)*$F$13</f>
        <v>0</v>
      </c>
    </row>
    <row r="96" spans="1:7" ht="19.5" customHeight="1">
      <c r="A96" s="51"/>
      <c r="B96" s="14" t="s">
        <v>11</v>
      </c>
      <c r="C96" s="83"/>
      <c r="D96" s="83"/>
      <c r="E96" s="83"/>
      <c r="F96" s="83"/>
      <c r="G96" s="85"/>
    </row>
    <row r="97" spans="1:7" ht="19.5" customHeight="1">
      <c r="A97" s="19">
        <v>6</v>
      </c>
      <c r="B97" s="11" t="s">
        <v>12</v>
      </c>
      <c r="C97" s="37"/>
      <c r="D97" s="37"/>
      <c r="E97" s="37"/>
      <c r="F97" s="37"/>
      <c r="G97" s="19">
        <f t="shared" ref="G97" si="9">COUNTA(C97)*$C$13+COUNTA(D97)*$D$13+COUNTA(E97)*$E$13+COUNTA(F97)*$F$13</f>
        <v>0</v>
      </c>
    </row>
    <row r="98" spans="1:7" ht="19.5" customHeight="1">
      <c r="A98" s="50">
        <v>7</v>
      </c>
      <c r="B98" s="12" t="s">
        <v>13</v>
      </c>
      <c r="C98" s="82"/>
      <c r="D98" s="82"/>
      <c r="E98" s="82"/>
      <c r="F98" s="82"/>
      <c r="G98" s="84">
        <f>COUNTA(C98)*$C$13+COUNTA(D98)*$D$13+COUNTA(E98)*$E$13+COUNTA(F98)*$F$13</f>
        <v>0</v>
      </c>
    </row>
    <row r="99" spans="1:7" ht="19.5" customHeight="1">
      <c r="A99" s="51"/>
      <c r="B99" s="13" t="s">
        <v>14</v>
      </c>
      <c r="C99" s="83"/>
      <c r="D99" s="83"/>
      <c r="E99" s="83"/>
      <c r="F99" s="83"/>
      <c r="G99" s="85"/>
    </row>
    <row r="100" spans="1:7" ht="19.5" customHeight="1">
      <c r="A100" s="19">
        <v>8</v>
      </c>
      <c r="B100" s="11" t="s">
        <v>15</v>
      </c>
      <c r="C100" s="37"/>
      <c r="D100" s="37"/>
      <c r="E100" s="37"/>
      <c r="F100" s="37"/>
      <c r="G100" s="19">
        <f t="shared" ref="G100:G101" si="10">COUNTA(C100)*$C$13+COUNTA(D100)*$D$13+COUNTA(E100)*$E$13+COUNTA(F100)*$F$13</f>
        <v>0</v>
      </c>
    </row>
    <row r="101" spans="1:7" ht="19.5" customHeight="1">
      <c r="A101" s="19">
        <v>9</v>
      </c>
      <c r="B101" s="11" t="s">
        <v>16</v>
      </c>
      <c r="C101" s="37"/>
      <c r="D101" s="37"/>
      <c r="E101" s="37"/>
      <c r="F101" s="37"/>
      <c r="G101" s="19">
        <f t="shared" si="10"/>
        <v>0</v>
      </c>
    </row>
    <row r="102" spans="1:7" ht="19.5" customHeight="1">
      <c r="A102" s="50">
        <v>10</v>
      </c>
      <c r="B102" s="15" t="s">
        <v>17</v>
      </c>
      <c r="C102" s="82"/>
      <c r="D102" s="82"/>
      <c r="E102" s="82"/>
      <c r="F102" s="82"/>
      <c r="G102" s="84">
        <f>COUNTA(C102)*$C$13+COUNTA(D102)*$D$13+COUNTA(E102)*$E$13+COUNTA(F102)*$F$13</f>
        <v>0</v>
      </c>
    </row>
    <row r="103" spans="1:7" ht="19.5" customHeight="1">
      <c r="A103" s="51"/>
      <c r="B103" s="16" t="s">
        <v>18</v>
      </c>
      <c r="C103" s="83"/>
      <c r="D103" s="83"/>
      <c r="E103" s="83"/>
      <c r="F103" s="83"/>
      <c r="G103" s="85"/>
    </row>
    <row r="104" spans="1:7" ht="19.5" customHeight="1">
      <c r="A104" s="19">
        <v>11</v>
      </c>
      <c r="B104" s="11" t="s">
        <v>19</v>
      </c>
      <c r="C104" s="37"/>
      <c r="D104" s="37"/>
      <c r="E104" s="37"/>
      <c r="F104" s="37"/>
      <c r="G104" s="19">
        <f t="shared" ref="G104:G105" si="11">COUNTA(C104)*$C$13+COUNTA(D104)*$D$13+COUNTA(E104)*$E$13+COUNTA(F104)*$F$13</f>
        <v>0</v>
      </c>
    </row>
    <row r="105" spans="1:7" ht="19.5" customHeight="1">
      <c r="A105" s="19">
        <v>12</v>
      </c>
      <c r="B105" s="11" t="s">
        <v>20</v>
      </c>
      <c r="C105" s="37"/>
      <c r="D105" s="37"/>
      <c r="E105" s="37"/>
      <c r="F105" s="37"/>
      <c r="G105" s="19">
        <f t="shared" si="11"/>
        <v>0</v>
      </c>
    </row>
    <row r="106" spans="1:7" ht="19.5" customHeight="1">
      <c r="A106" s="93" t="s">
        <v>21</v>
      </c>
      <c r="B106" s="94"/>
      <c r="C106" s="103" t="b">
        <f>IF(G106&gt;44,"ดีมาก",IF(G106&gt;39,"ดี",IF(G106&gt;30,"พอใช้",IF(G106&gt;0,"ปรับปรุง"))))</f>
        <v>0</v>
      </c>
      <c r="D106" s="104"/>
      <c r="E106" s="104"/>
      <c r="F106" s="105"/>
      <c r="G106" s="22">
        <f>SUM(G90:G105)</f>
        <v>0</v>
      </c>
    </row>
    <row r="107" spans="1:7" ht="19.5" customHeight="1"/>
    <row r="108" spans="1:7" ht="19.5" customHeight="1">
      <c r="B108" s="23"/>
      <c r="C108" s="81"/>
      <c r="D108" s="81"/>
      <c r="E108" s="81"/>
      <c r="F108" s="81"/>
      <c r="G108" s="81"/>
    </row>
    <row r="109" spans="1:7" ht="19.5" customHeight="1">
      <c r="B109" s="54"/>
      <c r="C109" s="81"/>
      <c r="D109" s="81"/>
      <c r="E109" s="81"/>
      <c r="F109" s="81"/>
      <c r="G109" s="81"/>
    </row>
    <row r="110" spans="1:7" ht="19.5" customHeight="1"/>
    <row r="111" spans="1:7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6:G46"/>
    <mergeCell ref="A48:G48"/>
    <mergeCell ref="A49:G49"/>
    <mergeCell ref="A50:A51"/>
    <mergeCell ref="B50:B51"/>
    <mergeCell ref="C50:F50"/>
    <mergeCell ref="G50:G51"/>
    <mergeCell ref="C32:G32"/>
    <mergeCell ref="C33:G33"/>
    <mergeCell ref="A42:G42"/>
    <mergeCell ref="A43:G43"/>
    <mergeCell ref="A44:G44"/>
    <mergeCell ref="A45:G45"/>
    <mergeCell ref="C53:C54"/>
    <mergeCell ref="D53:D54"/>
    <mergeCell ref="E53:E54"/>
    <mergeCell ref="F53:F54"/>
    <mergeCell ref="G53:G54"/>
    <mergeCell ref="C57:C58"/>
    <mergeCell ref="D57:D58"/>
    <mergeCell ref="E57:E58"/>
    <mergeCell ref="F57:F58"/>
    <mergeCell ref="G57:G58"/>
    <mergeCell ref="A68:B68"/>
    <mergeCell ref="C68:F68"/>
    <mergeCell ref="C70:G70"/>
    <mergeCell ref="C71:G71"/>
    <mergeCell ref="A80:G80"/>
    <mergeCell ref="A81:G81"/>
    <mergeCell ref="C60:C61"/>
    <mergeCell ref="D60:D61"/>
    <mergeCell ref="E60:E61"/>
    <mergeCell ref="F60:F61"/>
    <mergeCell ref="G60:G61"/>
    <mergeCell ref="C64:C65"/>
    <mergeCell ref="D64:D65"/>
    <mergeCell ref="E64:E65"/>
    <mergeCell ref="F64:F65"/>
    <mergeCell ref="G64:G65"/>
    <mergeCell ref="A82:G82"/>
    <mergeCell ref="A83:G83"/>
    <mergeCell ref="A84:G84"/>
    <mergeCell ref="A86:G86"/>
    <mergeCell ref="A87:G87"/>
    <mergeCell ref="A88:A89"/>
    <mergeCell ref="B88:B89"/>
    <mergeCell ref="C88:F88"/>
    <mergeCell ref="G88:G89"/>
    <mergeCell ref="C91:C92"/>
    <mergeCell ref="D91:D92"/>
    <mergeCell ref="E91:E92"/>
    <mergeCell ref="F91:F92"/>
    <mergeCell ref="G91:G92"/>
    <mergeCell ref="C95:C96"/>
    <mergeCell ref="D95:D96"/>
    <mergeCell ref="E95:E96"/>
    <mergeCell ref="F95:F96"/>
    <mergeCell ref="G95:G96"/>
    <mergeCell ref="A106:B106"/>
    <mergeCell ref="C106:F106"/>
    <mergeCell ref="C108:G108"/>
    <mergeCell ref="C109:G109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</mergeCells>
  <pageMargins left="0.7" right="0.5" top="0.75" bottom="0.54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C14:F29 C52:F67 C90:F105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G111"/>
  <sheetViews>
    <sheetView view="pageLayout" topLeftCell="A106" zoomScaleNormal="100" workbookViewId="0">
      <selection activeCell="A81" sqref="A81:G81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1" spans="1:7" ht="19.5" customHeight="1"/>
    <row r="2" spans="1:7" ht="19.5" customHeight="1">
      <c r="A2" s="69"/>
      <c r="G2" s="68"/>
    </row>
    <row r="3" spans="1:7" ht="19.5" customHeight="1">
      <c r="G3" s="57"/>
    </row>
    <row r="4" spans="1:7" ht="19.5" customHeight="1">
      <c r="A4" s="88" t="s">
        <v>64</v>
      </c>
      <c r="B4" s="89"/>
      <c r="C4" s="89"/>
      <c r="D4" s="89"/>
      <c r="E4" s="89"/>
      <c r="F4" s="89"/>
      <c r="G4" s="89"/>
    </row>
    <row r="5" spans="1:7" ht="19.5" customHeight="1">
      <c r="A5" s="88" t="s">
        <v>22</v>
      </c>
      <c r="B5" s="89"/>
      <c r="C5" s="89"/>
      <c r="D5" s="89"/>
      <c r="E5" s="89"/>
      <c r="F5" s="89"/>
      <c r="G5" s="89"/>
    </row>
    <row r="6" spans="1:7" ht="19.5" customHeight="1">
      <c r="A6" s="90" t="str">
        <f>"หน่วยการเรียนรู้ที่"&amp;" "&amp;"7"&amp;" "&amp;"ชื่อหน่วย"&amp;" "&amp;กรุณากรอกข้อมูล!G26&amp;" "&amp;"จำนวน"&amp;" "&amp;กรุณากรอกข้อมูล!H26&amp;" "&amp;"แผน"</f>
        <v>หน่วยการเรียนรู้ที่ 7 ชื่อหน่วย  จำนวน  แผน</v>
      </c>
      <c r="B6" s="90"/>
      <c r="C6" s="90"/>
      <c r="D6" s="90"/>
      <c r="E6" s="90"/>
      <c r="F6" s="90"/>
      <c r="G6" s="90"/>
    </row>
    <row r="7" spans="1:7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7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0"/>
      <c r="C8" s="90"/>
      <c r="D8" s="90"/>
      <c r="E8" s="90"/>
      <c r="F8" s="90"/>
      <c r="G8" s="90"/>
    </row>
    <row r="9" spans="1:7" ht="19.5" customHeight="1">
      <c r="B9" s="17"/>
      <c r="C9" s="17"/>
      <c r="D9" s="17"/>
      <c r="E9" s="17"/>
      <c r="F9" s="17"/>
      <c r="G9" s="17"/>
    </row>
    <row r="10" spans="1:7" ht="19.5" customHeight="1">
      <c r="A10" s="91" t="s">
        <v>24</v>
      </c>
      <c r="B10" s="91"/>
      <c r="C10" s="91"/>
      <c r="D10" s="91"/>
      <c r="E10" s="91"/>
      <c r="F10" s="91"/>
      <c r="G10" s="91"/>
    </row>
    <row r="11" spans="1:7" ht="19.5" customHeight="1">
      <c r="A11" s="86" t="s">
        <v>25</v>
      </c>
      <c r="B11" s="86"/>
      <c r="C11" s="86"/>
      <c r="D11" s="86"/>
      <c r="E11" s="86"/>
      <c r="F11" s="86"/>
      <c r="G11" s="86"/>
    </row>
    <row r="12" spans="1:7" ht="19.5" customHeight="1">
      <c r="A12" s="79" t="s">
        <v>2</v>
      </c>
      <c r="B12" s="79" t="s">
        <v>3</v>
      </c>
      <c r="C12" s="87" t="s">
        <v>23</v>
      </c>
      <c r="D12" s="87"/>
      <c r="E12" s="87"/>
      <c r="F12" s="87"/>
      <c r="G12" s="79" t="s">
        <v>4</v>
      </c>
    </row>
    <row r="13" spans="1:7" ht="19.5" customHeight="1">
      <c r="A13" s="79"/>
      <c r="B13" s="79"/>
      <c r="C13" s="18">
        <v>4</v>
      </c>
      <c r="D13" s="18">
        <v>3</v>
      </c>
      <c r="E13" s="18">
        <v>2</v>
      </c>
      <c r="F13" s="18">
        <v>1</v>
      </c>
      <c r="G13" s="79"/>
    </row>
    <row r="14" spans="1:7" ht="19.5" customHeight="1">
      <c r="A14" s="19">
        <v>1</v>
      </c>
      <c r="B14" s="11" t="s">
        <v>5</v>
      </c>
      <c r="C14" s="37"/>
      <c r="D14" s="37"/>
      <c r="E14" s="37"/>
      <c r="F14" s="37"/>
      <c r="G14" s="19">
        <f>COUNTA(C14)*$C$13+COUNTA(D14)*$D$13+COUNTA(E14)*$E$13+COUNTA(F14)*$F$13</f>
        <v>0</v>
      </c>
    </row>
    <row r="15" spans="1:7" ht="19.5" customHeight="1">
      <c r="A15" s="20">
        <v>2</v>
      </c>
      <c r="B15" s="12" t="s">
        <v>7</v>
      </c>
      <c r="C15" s="106"/>
      <c r="D15" s="82"/>
      <c r="E15" s="82"/>
      <c r="F15" s="82"/>
      <c r="G15" s="84">
        <f>COUNTA(C15)*$C$13+COUNTA(D15)*$D$13+COUNTA(E15)*$E$13+COUNTA(F15)*$F$13</f>
        <v>0</v>
      </c>
    </row>
    <row r="16" spans="1:7" ht="19.5" customHeight="1">
      <c r="A16" s="21"/>
      <c r="B16" s="13" t="s">
        <v>6</v>
      </c>
      <c r="C16" s="107"/>
      <c r="D16" s="83"/>
      <c r="E16" s="83"/>
      <c r="F16" s="83"/>
      <c r="G16" s="85"/>
    </row>
    <row r="17" spans="1:7" ht="19.5" customHeight="1">
      <c r="A17" s="19">
        <v>3</v>
      </c>
      <c r="B17" s="11" t="s">
        <v>8</v>
      </c>
      <c r="C17" s="37"/>
      <c r="D17" s="37"/>
      <c r="E17" s="37"/>
      <c r="F17" s="37"/>
      <c r="G17" s="19">
        <f t="shared" ref="G17:G18" si="0">COUNTA(C17)*$C$13+COUNTA(D17)*$D$13+COUNTA(E17)*$E$13+COUNTA(F17)*$F$13</f>
        <v>0</v>
      </c>
    </row>
    <row r="18" spans="1:7" ht="19.5" customHeight="1">
      <c r="A18" s="19">
        <v>4</v>
      </c>
      <c r="B18" s="11" t="s">
        <v>9</v>
      </c>
      <c r="C18" s="37"/>
      <c r="D18" s="37"/>
      <c r="E18" s="37"/>
      <c r="F18" s="37"/>
      <c r="G18" s="19">
        <f t="shared" si="0"/>
        <v>0</v>
      </c>
    </row>
    <row r="19" spans="1:7" ht="19.5" customHeight="1">
      <c r="A19" s="20">
        <v>5</v>
      </c>
      <c r="B19" s="14" t="s">
        <v>10</v>
      </c>
      <c r="C19" s="82"/>
      <c r="D19" s="82"/>
      <c r="E19" s="82"/>
      <c r="F19" s="82"/>
      <c r="G19" s="84">
        <f>COUNTA(C19)*$C$13+COUNTA(D19)*$D$13+COUNTA(E19)*$E$13+COUNTA(F19)*$F$13</f>
        <v>0</v>
      </c>
    </row>
    <row r="20" spans="1:7" ht="19.5" customHeight="1">
      <c r="A20" s="21"/>
      <c r="B20" s="14" t="s">
        <v>11</v>
      </c>
      <c r="C20" s="83"/>
      <c r="D20" s="83"/>
      <c r="E20" s="83"/>
      <c r="F20" s="83"/>
      <c r="G20" s="85"/>
    </row>
    <row r="21" spans="1:7" ht="19.5" customHeight="1">
      <c r="A21" s="19">
        <v>6</v>
      </c>
      <c r="B21" s="11" t="s">
        <v>12</v>
      </c>
      <c r="C21" s="37"/>
      <c r="D21" s="37"/>
      <c r="E21" s="37"/>
      <c r="F21" s="37"/>
      <c r="G21" s="19">
        <f t="shared" ref="G21" si="1">COUNTA(C21)*$C$13+COUNTA(D21)*$D$13+COUNTA(E21)*$E$13+COUNTA(F21)*$F$13</f>
        <v>0</v>
      </c>
    </row>
    <row r="22" spans="1:7" ht="19.5" customHeight="1">
      <c r="A22" s="20">
        <v>7</v>
      </c>
      <c r="B22" s="12" t="s">
        <v>13</v>
      </c>
      <c r="C22" s="82"/>
      <c r="D22" s="82"/>
      <c r="E22" s="82"/>
      <c r="F22" s="82"/>
      <c r="G22" s="84">
        <f>COUNTA(C22)*$C$13+COUNTA(D22)*$D$13+COUNTA(E22)*$E$13+COUNTA(F22)*$F$13</f>
        <v>0</v>
      </c>
    </row>
    <row r="23" spans="1:7" ht="19.5" customHeight="1">
      <c r="A23" s="21"/>
      <c r="B23" s="13" t="s">
        <v>14</v>
      </c>
      <c r="C23" s="83"/>
      <c r="D23" s="83"/>
      <c r="E23" s="83"/>
      <c r="F23" s="83"/>
      <c r="G23" s="85"/>
    </row>
    <row r="24" spans="1:7" ht="19.5" customHeight="1">
      <c r="A24" s="19">
        <v>8</v>
      </c>
      <c r="B24" s="11" t="s">
        <v>15</v>
      </c>
      <c r="C24" s="37"/>
      <c r="D24" s="37"/>
      <c r="E24" s="37"/>
      <c r="F24" s="37"/>
      <c r="G24" s="19">
        <f t="shared" ref="G24:G25" si="2">COUNTA(C24)*$C$13+COUNTA(D24)*$D$13+COUNTA(E24)*$E$13+COUNTA(F24)*$F$13</f>
        <v>0</v>
      </c>
    </row>
    <row r="25" spans="1:7" ht="19.5" customHeight="1">
      <c r="A25" s="19">
        <v>9</v>
      </c>
      <c r="B25" s="11" t="s">
        <v>16</v>
      </c>
      <c r="C25" s="37"/>
      <c r="D25" s="37"/>
      <c r="E25" s="37"/>
      <c r="F25" s="37"/>
      <c r="G25" s="19">
        <f t="shared" si="2"/>
        <v>0</v>
      </c>
    </row>
    <row r="26" spans="1:7" ht="19.5" customHeight="1">
      <c r="A26" s="20">
        <v>10</v>
      </c>
      <c r="B26" s="15" t="s">
        <v>17</v>
      </c>
      <c r="C26" s="82"/>
      <c r="D26" s="82"/>
      <c r="E26" s="82"/>
      <c r="F26" s="82"/>
      <c r="G26" s="84">
        <f>COUNTA(C26)*$C$13+COUNTA(D26)*$D$13+COUNTA(E26)*$E$13+COUNTA(F26)*$F$13</f>
        <v>0</v>
      </c>
    </row>
    <row r="27" spans="1:7" ht="19.5" customHeight="1">
      <c r="A27" s="21"/>
      <c r="B27" s="16" t="s">
        <v>18</v>
      </c>
      <c r="C27" s="83"/>
      <c r="D27" s="83"/>
      <c r="E27" s="83"/>
      <c r="F27" s="83"/>
      <c r="G27" s="85"/>
    </row>
    <row r="28" spans="1:7" ht="19.5" customHeight="1">
      <c r="A28" s="19">
        <v>11</v>
      </c>
      <c r="B28" s="11" t="s">
        <v>19</v>
      </c>
      <c r="C28" s="37"/>
      <c r="D28" s="37"/>
      <c r="E28" s="37"/>
      <c r="F28" s="37"/>
      <c r="G28" s="19">
        <f t="shared" ref="G28:G29" si="3">COUNTA(C28)*$C$13+COUNTA(D28)*$D$13+COUNTA(E28)*$E$13+COUNTA(F28)*$F$13</f>
        <v>0</v>
      </c>
    </row>
    <row r="29" spans="1:7" ht="19.5" customHeight="1">
      <c r="A29" s="19">
        <v>12</v>
      </c>
      <c r="B29" s="11" t="s">
        <v>20</v>
      </c>
      <c r="C29" s="37"/>
      <c r="D29" s="37"/>
      <c r="E29" s="37"/>
      <c r="F29" s="37"/>
      <c r="G29" s="19">
        <f t="shared" si="3"/>
        <v>0</v>
      </c>
    </row>
    <row r="30" spans="1:7" ht="19.5" customHeight="1">
      <c r="A30" s="79" t="s">
        <v>21</v>
      </c>
      <c r="B30" s="79"/>
      <c r="C30" s="80" t="b">
        <f>IF(G30&gt;44,"ดีมาก",IF(G30&gt;39,"ดี",IF(G30&gt;30,"พอใช้",IF(G30&gt;0,"ปรับปรุง"))))</f>
        <v>0</v>
      </c>
      <c r="D30" s="80"/>
      <c r="E30" s="80"/>
      <c r="F30" s="80"/>
      <c r="G30" s="22">
        <f>SUM(G14:G29)</f>
        <v>0</v>
      </c>
    </row>
    <row r="31" spans="1:7" ht="19.5" customHeight="1"/>
    <row r="32" spans="1:7" ht="19.5" customHeight="1">
      <c r="B32" s="23"/>
      <c r="C32" s="81"/>
      <c r="D32" s="81"/>
      <c r="E32" s="81"/>
      <c r="F32" s="81"/>
      <c r="G32" s="81"/>
    </row>
    <row r="33" spans="1:7" ht="19.5" customHeight="1">
      <c r="B33" s="24"/>
      <c r="C33" s="81"/>
      <c r="D33" s="81"/>
      <c r="E33" s="81"/>
      <c r="F33" s="81"/>
      <c r="G33" s="81"/>
    </row>
    <row r="34" spans="1:7" ht="19.5" customHeight="1"/>
    <row r="35" spans="1:7" ht="19.5" customHeight="1">
      <c r="A35" s="53"/>
      <c r="G35" s="49"/>
    </row>
    <row r="36" spans="1:7" ht="19.5" customHeight="1">
      <c r="A36" s="53"/>
      <c r="G36" s="49"/>
    </row>
    <row r="37" spans="1:7" ht="19.5" customHeight="1">
      <c r="A37" s="53"/>
      <c r="G37" s="49"/>
    </row>
    <row r="38" spans="1:7" ht="19.5" customHeight="1">
      <c r="A38" s="53"/>
      <c r="G38" s="49"/>
    </row>
    <row r="39" spans="1:7" ht="19.5" customHeight="1">
      <c r="A39" s="53"/>
      <c r="G39" s="49"/>
    </row>
    <row r="40" spans="1:7" ht="19.5" customHeight="1"/>
    <row r="41" spans="1:7" ht="19.5" customHeight="1">
      <c r="G41" s="57"/>
    </row>
    <row r="42" spans="1:7" ht="19.5" customHeight="1">
      <c r="A42" s="88" t="s">
        <v>65</v>
      </c>
      <c r="B42" s="89"/>
      <c r="C42" s="89"/>
      <c r="D42" s="89"/>
      <c r="E42" s="89"/>
      <c r="F42" s="89"/>
      <c r="G42" s="89"/>
    </row>
    <row r="43" spans="1:7" ht="19.5" customHeight="1">
      <c r="A43" s="88" t="s">
        <v>22</v>
      </c>
      <c r="B43" s="89"/>
      <c r="C43" s="89"/>
      <c r="D43" s="89"/>
      <c r="E43" s="89"/>
      <c r="F43" s="89"/>
      <c r="G43" s="89"/>
    </row>
    <row r="44" spans="1:7" ht="19.5" customHeight="1">
      <c r="A44" s="90" t="str">
        <f>A6</f>
        <v>หน่วยการเรียนรู้ที่ 7 ชื่อหน่วย  จำนวน  แผน</v>
      </c>
      <c r="B44" s="90"/>
      <c r="C44" s="90"/>
      <c r="D44" s="90"/>
      <c r="E44" s="90"/>
      <c r="F44" s="90"/>
      <c r="G44" s="90"/>
    </row>
    <row r="45" spans="1:7" ht="19.5" customHeight="1">
      <c r="A45" s="90" t="str">
        <f>A7</f>
        <v xml:space="preserve">รหัสวิชา  ชื่อวิชา   ชั้นมัธยมศึกษาปีที่ </v>
      </c>
      <c r="B45" s="90"/>
      <c r="C45" s="90"/>
      <c r="D45" s="90"/>
      <c r="E45" s="90"/>
      <c r="F45" s="90"/>
      <c r="G45" s="90"/>
    </row>
    <row r="46" spans="1:7" ht="19.5" customHeight="1">
      <c r="A46" s="90" t="str">
        <f>A8</f>
        <v xml:space="preserve">ผู้สอน  กลุ่มสาระการเรียนรู้ </v>
      </c>
      <c r="B46" s="90"/>
      <c r="C46" s="90"/>
      <c r="D46" s="90"/>
      <c r="E46" s="90"/>
      <c r="F46" s="90"/>
      <c r="G46" s="90"/>
    </row>
    <row r="47" spans="1:7" ht="19.5" customHeight="1">
      <c r="B47" s="17"/>
      <c r="C47" s="17"/>
      <c r="D47" s="17"/>
      <c r="E47" s="17"/>
      <c r="F47" s="17"/>
      <c r="G47" s="17"/>
    </row>
    <row r="48" spans="1:7" ht="19.5" customHeight="1">
      <c r="A48" s="91" t="s">
        <v>24</v>
      </c>
      <c r="B48" s="91"/>
      <c r="C48" s="91"/>
      <c r="D48" s="91"/>
      <c r="E48" s="91"/>
      <c r="F48" s="91"/>
      <c r="G48" s="91"/>
    </row>
    <row r="49" spans="1:7" ht="19.5" customHeight="1">
      <c r="A49" s="86" t="s">
        <v>25</v>
      </c>
      <c r="B49" s="86"/>
      <c r="C49" s="86"/>
      <c r="D49" s="86"/>
      <c r="E49" s="86"/>
      <c r="F49" s="86"/>
      <c r="G49" s="86"/>
    </row>
    <row r="50" spans="1:7" ht="19.5" customHeight="1">
      <c r="A50" s="79" t="s">
        <v>2</v>
      </c>
      <c r="B50" s="79" t="s">
        <v>3</v>
      </c>
      <c r="C50" s="87" t="s">
        <v>23</v>
      </c>
      <c r="D50" s="87"/>
      <c r="E50" s="87"/>
      <c r="F50" s="87"/>
      <c r="G50" s="79" t="s">
        <v>4</v>
      </c>
    </row>
    <row r="51" spans="1:7" ht="19.5" customHeight="1">
      <c r="A51" s="79"/>
      <c r="B51" s="79"/>
      <c r="C51" s="18">
        <v>4</v>
      </c>
      <c r="D51" s="18">
        <v>3</v>
      </c>
      <c r="E51" s="18">
        <v>2</v>
      </c>
      <c r="F51" s="18">
        <v>1</v>
      </c>
      <c r="G51" s="79"/>
    </row>
    <row r="52" spans="1:7" ht="19.5" customHeight="1">
      <c r="A52" s="19">
        <v>1</v>
      </c>
      <c r="B52" s="11" t="s">
        <v>5</v>
      </c>
      <c r="C52" s="37"/>
      <c r="D52" s="37"/>
      <c r="E52" s="37"/>
      <c r="F52" s="37"/>
      <c r="G52" s="19">
        <f>COUNTA(C52)*$C$13+COUNTA(D52)*$D$13+COUNTA(E52)*$E$13+COUNTA(F52)*$F$13</f>
        <v>0</v>
      </c>
    </row>
    <row r="53" spans="1:7" ht="19.5" customHeight="1">
      <c r="A53" s="20">
        <v>2</v>
      </c>
      <c r="B53" s="12" t="s">
        <v>7</v>
      </c>
      <c r="C53" s="82"/>
      <c r="D53" s="82"/>
      <c r="E53" s="82"/>
      <c r="F53" s="82"/>
      <c r="G53" s="84">
        <f>COUNTA(C53)*$C$13+COUNTA(D53)*$D$13+COUNTA(E53)*$E$13+COUNTA(F53)*$F$13</f>
        <v>0</v>
      </c>
    </row>
    <row r="54" spans="1:7" ht="19.5" customHeight="1">
      <c r="A54" s="21"/>
      <c r="B54" s="13" t="s">
        <v>6</v>
      </c>
      <c r="C54" s="83"/>
      <c r="D54" s="83"/>
      <c r="E54" s="83"/>
      <c r="F54" s="83"/>
      <c r="G54" s="85"/>
    </row>
    <row r="55" spans="1:7" ht="19.5" customHeight="1">
      <c r="A55" s="19">
        <v>3</v>
      </c>
      <c r="B55" s="11" t="s">
        <v>8</v>
      </c>
      <c r="C55" s="37"/>
      <c r="D55" s="37"/>
      <c r="E55" s="37"/>
      <c r="F55" s="37"/>
      <c r="G55" s="19">
        <f t="shared" ref="G55:G56" si="4">COUNTA(C55)*$C$13+COUNTA(D55)*$D$13+COUNTA(E55)*$E$13+COUNTA(F55)*$F$13</f>
        <v>0</v>
      </c>
    </row>
    <row r="56" spans="1:7" ht="19.5" customHeight="1">
      <c r="A56" s="19">
        <v>4</v>
      </c>
      <c r="B56" s="11" t="s">
        <v>9</v>
      </c>
      <c r="C56" s="37"/>
      <c r="D56" s="37"/>
      <c r="E56" s="37"/>
      <c r="F56" s="37"/>
      <c r="G56" s="19">
        <f t="shared" si="4"/>
        <v>0</v>
      </c>
    </row>
    <row r="57" spans="1:7" ht="19.5" customHeight="1">
      <c r="A57" s="20">
        <v>5</v>
      </c>
      <c r="B57" s="14" t="s">
        <v>10</v>
      </c>
      <c r="C57" s="82"/>
      <c r="D57" s="82"/>
      <c r="E57" s="82"/>
      <c r="F57" s="82"/>
      <c r="G57" s="84">
        <f>COUNTA(C57)*$C$13+COUNTA(D57)*$D$13+COUNTA(E57)*$E$13+COUNTA(F57)*$F$13</f>
        <v>0</v>
      </c>
    </row>
    <row r="58" spans="1:7" ht="19.5" customHeight="1">
      <c r="A58" s="21"/>
      <c r="B58" s="14" t="s">
        <v>11</v>
      </c>
      <c r="C58" s="83"/>
      <c r="D58" s="83"/>
      <c r="E58" s="83"/>
      <c r="F58" s="83"/>
      <c r="G58" s="85"/>
    </row>
    <row r="59" spans="1:7" ht="19.5" customHeight="1">
      <c r="A59" s="19">
        <v>6</v>
      </c>
      <c r="B59" s="11" t="s">
        <v>12</v>
      </c>
      <c r="C59" s="37"/>
      <c r="D59" s="37"/>
      <c r="E59" s="37"/>
      <c r="F59" s="37"/>
      <c r="G59" s="19">
        <f t="shared" ref="G59" si="5">COUNTA(C59)*$C$13+COUNTA(D59)*$D$13+COUNTA(E59)*$E$13+COUNTA(F59)*$F$13</f>
        <v>0</v>
      </c>
    </row>
    <row r="60" spans="1:7" ht="19.5" customHeight="1">
      <c r="A60" s="20">
        <v>7</v>
      </c>
      <c r="B60" s="12" t="s">
        <v>13</v>
      </c>
      <c r="C60" s="82"/>
      <c r="D60" s="82"/>
      <c r="E60" s="82"/>
      <c r="F60" s="82"/>
      <c r="G60" s="84">
        <f>COUNTA(C60)*$C$13+COUNTA(D60)*$D$13+COUNTA(E60)*$E$13+COUNTA(F60)*$F$13</f>
        <v>0</v>
      </c>
    </row>
    <row r="61" spans="1:7" ht="19.5" customHeight="1">
      <c r="A61" s="21"/>
      <c r="B61" s="13" t="s">
        <v>14</v>
      </c>
      <c r="C61" s="83"/>
      <c r="D61" s="83"/>
      <c r="E61" s="83"/>
      <c r="F61" s="83"/>
      <c r="G61" s="85"/>
    </row>
    <row r="62" spans="1:7" ht="19.5" customHeight="1">
      <c r="A62" s="19">
        <v>8</v>
      </c>
      <c r="B62" s="11" t="s">
        <v>15</v>
      </c>
      <c r="C62" s="37"/>
      <c r="D62" s="37"/>
      <c r="E62" s="37"/>
      <c r="F62" s="37"/>
      <c r="G62" s="19">
        <f t="shared" ref="G62:G63" si="6">COUNTA(C62)*$C$13+COUNTA(D62)*$D$13+COUNTA(E62)*$E$13+COUNTA(F62)*$F$13</f>
        <v>0</v>
      </c>
    </row>
    <row r="63" spans="1:7" ht="19.5" customHeight="1">
      <c r="A63" s="19">
        <v>9</v>
      </c>
      <c r="B63" s="11" t="s">
        <v>16</v>
      </c>
      <c r="C63" s="37"/>
      <c r="D63" s="37"/>
      <c r="E63" s="37"/>
      <c r="F63" s="37"/>
      <c r="G63" s="19">
        <f t="shared" si="6"/>
        <v>0</v>
      </c>
    </row>
    <row r="64" spans="1:7" ht="19.5" customHeight="1">
      <c r="A64" s="20">
        <v>10</v>
      </c>
      <c r="B64" s="15" t="s">
        <v>17</v>
      </c>
      <c r="C64" s="82"/>
      <c r="D64" s="82"/>
      <c r="E64" s="82"/>
      <c r="F64" s="82"/>
      <c r="G64" s="84">
        <f>COUNTA(C64)*$C$13+COUNTA(D64)*$D$13+COUNTA(E64)*$E$13+COUNTA(F64)*$F$13</f>
        <v>0</v>
      </c>
    </row>
    <row r="65" spans="1:7" ht="19.5" customHeight="1">
      <c r="A65" s="21"/>
      <c r="B65" s="16" t="s">
        <v>18</v>
      </c>
      <c r="C65" s="83"/>
      <c r="D65" s="83"/>
      <c r="E65" s="83"/>
      <c r="F65" s="83"/>
      <c r="G65" s="85"/>
    </row>
    <row r="66" spans="1:7" ht="19.5" customHeight="1">
      <c r="A66" s="19">
        <v>11</v>
      </c>
      <c r="B66" s="11" t="s">
        <v>19</v>
      </c>
      <c r="C66" s="37"/>
      <c r="D66" s="37"/>
      <c r="E66" s="37"/>
      <c r="F66" s="37"/>
      <c r="G66" s="19">
        <f t="shared" ref="G66:G67" si="7">COUNTA(C66)*$C$13+COUNTA(D66)*$D$13+COUNTA(E66)*$E$13+COUNTA(F66)*$F$13</f>
        <v>0</v>
      </c>
    </row>
    <row r="67" spans="1:7" ht="19.5" customHeight="1">
      <c r="A67" s="19">
        <v>12</v>
      </c>
      <c r="B67" s="11" t="s">
        <v>20</v>
      </c>
      <c r="C67" s="37"/>
      <c r="D67" s="37"/>
      <c r="E67" s="37"/>
      <c r="F67" s="37"/>
      <c r="G67" s="19">
        <f t="shared" si="7"/>
        <v>0</v>
      </c>
    </row>
    <row r="68" spans="1:7" ht="19.5" customHeight="1">
      <c r="A68" s="79" t="s">
        <v>21</v>
      </c>
      <c r="B68" s="79"/>
      <c r="C68" s="80" t="b">
        <f>IF(G68&gt;44,"ดีมาก",IF(G68&gt;39,"ดี",IF(G68&gt;30,"พอใช้",IF(G68&gt;0,"ปรับปรุง"))))</f>
        <v>0</v>
      </c>
      <c r="D68" s="80"/>
      <c r="E68" s="80"/>
      <c r="F68" s="80"/>
      <c r="G68" s="22">
        <f>SUM(G52:G67)</f>
        <v>0</v>
      </c>
    </row>
    <row r="69" spans="1:7" ht="19.5" customHeight="1"/>
    <row r="70" spans="1:7" ht="19.5" customHeight="1">
      <c r="B70" s="23"/>
      <c r="C70" s="81"/>
      <c r="D70" s="81"/>
      <c r="E70" s="81"/>
      <c r="F70" s="81"/>
      <c r="G70" s="81"/>
    </row>
    <row r="71" spans="1:7" ht="19.5" customHeight="1">
      <c r="B71" s="24"/>
      <c r="C71" s="81"/>
      <c r="D71" s="81"/>
      <c r="E71" s="81"/>
      <c r="F71" s="81"/>
      <c r="G71" s="81"/>
    </row>
    <row r="72" spans="1:7" ht="19.5" customHeight="1"/>
    <row r="73" spans="1:7" ht="19.5" customHeight="1">
      <c r="A73" s="53"/>
      <c r="G73" s="49"/>
    </row>
    <row r="74" spans="1:7" ht="19.5" customHeight="1">
      <c r="A74" s="53"/>
      <c r="G74" s="49"/>
    </row>
    <row r="75" spans="1:7" ht="19.5" customHeight="1">
      <c r="A75" s="53"/>
      <c r="G75" s="49"/>
    </row>
    <row r="76" spans="1:7" ht="19.5" customHeight="1">
      <c r="A76" s="53"/>
      <c r="G76" s="49"/>
    </row>
    <row r="77" spans="1:7" ht="19.5" customHeight="1">
      <c r="A77" s="53"/>
      <c r="G77" s="49"/>
    </row>
    <row r="78" spans="1:7" ht="19.5" customHeight="1"/>
    <row r="79" spans="1:7" ht="19.5" customHeight="1">
      <c r="G79" s="57"/>
    </row>
    <row r="80" spans="1:7" ht="19.5" customHeight="1">
      <c r="A80" s="88" t="s">
        <v>66</v>
      </c>
      <c r="B80" s="89"/>
      <c r="C80" s="89"/>
      <c r="D80" s="89"/>
      <c r="E80" s="89"/>
      <c r="F80" s="89"/>
      <c r="G80" s="89"/>
    </row>
    <row r="81" spans="1:7" ht="19.5" customHeight="1">
      <c r="A81" s="88" t="s">
        <v>22</v>
      </c>
      <c r="B81" s="89"/>
      <c r="C81" s="89"/>
      <c r="D81" s="89"/>
      <c r="E81" s="89"/>
      <c r="F81" s="89"/>
      <c r="G81" s="89"/>
    </row>
    <row r="82" spans="1:7" ht="19.5" customHeight="1">
      <c r="A82" s="90" t="str">
        <f>A44</f>
        <v>หน่วยการเรียนรู้ที่ 7 ชื่อหน่วย  จำนวน  แผน</v>
      </c>
      <c r="B82" s="90"/>
      <c r="C82" s="90"/>
      <c r="D82" s="90"/>
      <c r="E82" s="90"/>
      <c r="F82" s="90"/>
      <c r="G82" s="90"/>
    </row>
    <row r="83" spans="1:7" ht="19.5" customHeight="1">
      <c r="A83" s="90" t="str">
        <f>A45</f>
        <v xml:space="preserve">รหัสวิชา  ชื่อวิชา   ชั้นมัธยมศึกษาปีที่ </v>
      </c>
      <c r="B83" s="90"/>
      <c r="C83" s="90"/>
      <c r="D83" s="90"/>
      <c r="E83" s="90"/>
      <c r="F83" s="90"/>
      <c r="G83" s="90"/>
    </row>
    <row r="84" spans="1:7" ht="19.5" customHeight="1">
      <c r="A84" s="90" t="str">
        <f>A46</f>
        <v xml:space="preserve">ผู้สอน  กลุ่มสาระการเรียนรู้ </v>
      </c>
      <c r="B84" s="90"/>
      <c r="C84" s="90"/>
      <c r="D84" s="90"/>
      <c r="E84" s="90"/>
      <c r="F84" s="90"/>
      <c r="G84" s="90"/>
    </row>
    <row r="85" spans="1:7" ht="19.5" customHeight="1">
      <c r="B85" s="17"/>
      <c r="C85" s="17"/>
      <c r="D85" s="17"/>
      <c r="E85" s="17"/>
      <c r="F85" s="17"/>
      <c r="G85" s="17"/>
    </row>
    <row r="86" spans="1:7" ht="19.5" customHeight="1">
      <c r="A86" s="91" t="s">
        <v>24</v>
      </c>
      <c r="B86" s="91"/>
      <c r="C86" s="91"/>
      <c r="D86" s="91"/>
      <c r="E86" s="91"/>
      <c r="F86" s="91"/>
      <c r="G86" s="91"/>
    </row>
    <row r="87" spans="1:7" ht="19.5" customHeight="1">
      <c r="A87" s="86" t="s">
        <v>25</v>
      </c>
      <c r="B87" s="86"/>
      <c r="C87" s="86"/>
      <c r="D87" s="86"/>
      <c r="E87" s="86"/>
      <c r="F87" s="86"/>
      <c r="G87" s="86"/>
    </row>
    <row r="88" spans="1:7" ht="19.5" customHeight="1">
      <c r="A88" s="79" t="s">
        <v>2</v>
      </c>
      <c r="B88" s="79" t="s">
        <v>3</v>
      </c>
      <c r="C88" s="87" t="s">
        <v>23</v>
      </c>
      <c r="D88" s="87"/>
      <c r="E88" s="87"/>
      <c r="F88" s="87"/>
      <c r="G88" s="79" t="s">
        <v>4</v>
      </c>
    </row>
    <row r="89" spans="1:7" ht="19.5" customHeight="1">
      <c r="A89" s="79"/>
      <c r="B89" s="79"/>
      <c r="C89" s="18">
        <v>4</v>
      </c>
      <c r="D89" s="18">
        <v>3</v>
      </c>
      <c r="E89" s="18">
        <v>2</v>
      </c>
      <c r="F89" s="18">
        <v>1</v>
      </c>
      <c r="G89" s="79"/>
    </row>
    <row r="90" spans="1:7" ht="19.5" customHeight="1">
      <c r="A90" s="19">
        <v>1</v>
      </c>
      <c r="B90" s="11" t="s">
        <v>5</v>
      </c>
      <c r="C90" s="37"/>
      <c r="D90" s="37"/>
      <c r="E90" s="37"/>
      <c r="F90" s="37"/>
      <c r="G90" s="19">
        <f>COUNTA(C90)*$C$13+COUNTA(D90)*$D$13+COUNTA(E90)*$E$13+COUNTA(F90)*$F$13</f>
        <v>0</v>
      </c>
    </row>
    <row r="91" spans="1:7" ht="19.5" customHeight="1">
      <c r="A91" s="20">
        <v>2</v>
      </c>
      <c r="B91" s="12" t="s">
        <v>7</v>
      </c>
      <c r="C91" s="82"/>
      <c r="D91" s="82"/>
      <c r="E91" s="82"/>
      <c r="F91" s="82"/>
      <c r="G91" s="84">
        <f>COUNTA(C91)*$C$13+COUNTA(D91)*$D$13+COUNTA(E91)*$E$13+COUNTA(F91)*$F$13</f>
        <v>0</v>
      </c>
    </row>
    <row r="92" spans="1:7" ht="19.5" customHeight="1">
      <c r="A92" s="21"/>
      <c r="B92" s="13" t="s">
        <v>6</v>
      </c>
      <c r="C92" s="83"/>
      <c r="D92" s="83"/>
      <c r="E92" s="83"/>
      <c r="F92" s="83"/>
      <c r="G92" s="85"/>
    </row>
    <row r="93" spans="1:7" ht="19.5" customHeight="1">
      <c r="A93" s="19">
        <v>3</v>
      </c>
      <c r="B93" s="11" t="s">
        <v>8</v>
      </c>
      <c r="C93" s="37"/>
      <c r="D93" s="37"/>
      <c r="E93" s="37"/>
      <c r="F93" s="37"/>
      <c r="G93" s="19">
        <f t="shared" ref="G93:G94" si="8">COUNTA(C93)*$C$13+COUNTA(D93)*$D$13+COUNTA(E93)*$E$13+COUNTA(F93)*$F$13</f>
        <v>0</v>
      </c>
    </row>
    <row r="94" spans="1:7" ht="19.5" customHeight="1">
      <c r="A94" s="19">
        <v>4</v>
      </c>
      <c r="B94" s="11" t="s">
        <v>9</v>
      </c>
      <c r="C94" s="37"/>
      <c r="D94" s="37"/>
      <c r="E94" s="37"/>
      <c r="F94" s="37"/>
      <c r="G94" s="19">
        <f t="shared" si="8"/>
        <v>0</v>
      </c>
    </row>
    <row r="95" spans="1:7" ht="19.5" customHeight="1">
      <c r="A95" s="20">
        <v>5</v>
      </c>
      <c r="B95" s="14" t="s">
        <v>10</v>
      </c>
      <c r="C95" s="82"/>
      <c r="D95" s="82"/>
      <c r="E95" s="82"/>
      <c r="F95" s="82"/>
      <c r="G95" s="84">
        <f>COUNTA(C95)*$C$13+COUNTA(D95)*$D$13+COUNTA(E95)*$E$13+COUNTA(F95)*$F$13</f>
        <v>0</v>
      </c>
    </row>
    <row r="96" spans="1:7" ht="19.5" customHeight="1">
      <c r="A96" s="21"/>
      <c r="B96" s="14" t="s">
        <v>11</v>
      </c>
      <c r="C96" s="83"/>
      <c r="D96" s="83"/>
      <c r="E96" s="83"/>
      <c r="F96" s="83"/>
      <c r="G96" s="85"/>
    </row>
    <row r="97" spans="1:7" ht="19.5" customHeight="1">
      <c r="A97" s="19">
        <v>6</v>
      </c>
      <c r="B97" s="11" t="s">
        <v>12</v>
      </c>
      <c r="C97" s="37"/>
      <c r="D97" s="37"/>
      <c r="E97" s="37"/>
      <c r="F97" s="37"/>
      <c r="G97" s="19">
        <f t="shared" ref="G97" si="9">COUNTA(C97)*$C$13+COUNTA(D97)*$D$13+COUNTA(E97)*$E$13+COUNTA(F97)*$F$13</f>
        <v>0</v>
      </c>
    </row>
    <row r="98" spans="1:7" ht="19.5" customHeight="1">
      <c r="A98" s="20">
        <v>7</v>
      </c>
      <c r="B98" s="12" t="s">
        <v>13</v>
      </c>
      <c r="C98" s="82"/>
      <c r="D98" s="82"/>
      <c r="E98" s="82"/>
      <c r="F98" s="82"/>
      <c r="G98" s="84">
        <f>COUNTA(C98)*$C$13+COUNTA(D98)*$D$13+COUNTA(E98)*$E$13+COUNTA(F98)*$F$13</f>
        <v>0</v>
      </c>
    </row>
    <row r="99" spans="1:7" ht="19.5" customHeight="1">
      <c r="A99" s="21"/>
      <c r="B99" s="13" t="s">
        <v>14</v>
      </c>
      <c r="C99" s="83"/>
      <c r="D99" s="83"/>
      <c r="E99" s="83"/>
      <c r="F99" s="83"/>
      <c r="G99" s="85"/>
    </row>
    <row r="100" spans="1:7" ht="19.5" customHeight="1">
      <c r="A100" s="19">
        <v>8</v>
      </c>
      <c r="B100" s="11" t="s">
        <v>15</v>
      </c>
      <c r="C100" s="37"/>
      <c r="D100" s="37"/>
      <c r="E100" s="37"/>
      <c r="F100" s="37"/>
      <c r="G100" s="19">
        <f t="shared" ref="G100:G101" si="10">COUNTA(C100)*$C$13+COUNTA(D100)*$D$13+COUNTA(E100)*$E$13+COUNTA(F100)*$F$13</f>
        <v>0</v>
      </c>
    </row>
    <row r="101" spans="1:7" ht="19.5" customHeight="1">
      <c r="A101" s="19">
        <v>9</v>
      </c>
      <c r="B101" s="11" t="s">
        <v>16</v>
      </c>
      <c r="C101" s="37"/>
      <c r="D101" s="37"/>
      <c r="E101" s="37"/>
      <c r="F101" s="37"/>
      <c r="G101" s="19">
        <f t="shared" si="10"/>
        <v>0</v>
      </c>
    </row>
    <row r="102" spans="1:7" ht="19.5" customHeight="1">
      <c r="A102" s="20">
        <v>10</v>
      </c>
      <c r="B102" s="15" t="s">
        <v>17</v>
      </c>
      <c r="C102" s="82"/>
      <c r="D102" s="82"/>
      <c r="E102" s="82"/>
      <c r="F102" s="82"/>
      <c r="G102" s="84">
        <f>COUNTA(C102)*$C$13+COUNTA(D102)*$D$13+COUNTA(E102)*$E$13+COUNTA(F102)*$F$13</f>
        <v>0</v>
      </c>
    </row>
    <row r="103" spans="1:7" ht="19.5" customHeight="1">
      <c r="A103" s="21"/>
      <c r="B103" s="16" t="s">
        <v>18</v>
      </c>
      <c r="C103" s="83"/>
      <c r="D103" s="83"/>
      <c r="E103" s="83"/>
      <c r="F103" s="83"/>
      <c r="G103" s="85"/>
    </row>
    <row r="104" spans="1:7" ht="19.5" customHeight="1">
      <c r="A104" s="19">
        <v>11</v>
      </c>
      <c r="B104" s="11" t="s">
        <v>19</v>
      </c>
      <c r="C104" s="37"/>
      <c r="D104" s="37"/>
      <c r="E104" s="37"/>
      <c r="F104" s="37"/>
      <c r="G104" s="19">
        <f t="shared" ref="G104:G105" si="11">COUNTA(C104)*$C$13+COUNTA(D104)*$D$13+COUNTA(E104)*$E$13+COUNTA(F104)*$F$13</f>
        <v>0</v>
      </c>
    </row>
    <row r="105" spans="1:7" ht="19.5" customHeight="1">
      <c r="A105" s="19">
        <v>12</v>
      </c>
      <c r="B105" s="11" t="s">
        <v>20</v>
      </c>
      <c r="C105" s="37"/>
      <c r="D105" s="37"/>
      <c r="E105" s="37"/>
      <c r="F105" s="37"/>
      <c r="G105" s="19">
        <f t="shared" si="11"/>
        <v>0</v>
      </c>
    </row>
    <row r="106" spans="1:7" ht="19.5" customHeight="1">
      <c r="A106" s="79" t="s">
        <v>21</v>
      </c>
      <c r="B106" s="79"/>
      <c r="C106" s="80" t="b">
        <f>IF(G106&gt;44,"ดีมาก",IF(G106&gt;39,"ดี",IF(G106&gt;30,"พอใช้",IF(G106&gt;0,"ปรับปรุง"))))</f>
        <v>0</v>
      </c>
      <c r="D106" s="80"/>
      <c r="E106" s="80"/>
      <c r="F106" s="80"/>
      <c r="G106" s="22">
        <f>SUM(G90:G105)</f>
        <v>0</v>
      </c>
    </row>
    <row r="107" spans="1:7" ht="19.5" customHeight="1"/>
    <row r="108" spans="1:7" ht="19.5" customHeight="1">
      <c r="B108" s="23"/>
      <c r="C108" s="81"/>
      <c r="D108" s="81"/>
      <c r="E108" s="81"/>
      <c r="F108" s="81"/>
      <c r="G108" s="81"/>
    </row>
    <row r="109" spans="1:7" ht="19.5" customHeight="1">
      <c r="B109" s="24"/>
      <c r="C109" s="81"/>
      <c r="D109" s="81"/>
      <c r="E109" s="81"/>
      <c r="F109" s="81"/>
      <c r="G109" s="81"/>
    </row>
    <row r="110" spans="1:7" ht="19.5" customHeight="1"/>
    <row r="111" spans="1:7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6:G46"/>
    <mergeCell ref="A48:G48"/>
    <mergeCell ref="A49:G49"/>
    <mergeCell ref="A50:A51"/>
    <mergeCell ref="B50:B51"/>
    <mergeCell ref="C50:F50"/>
    <mergeCell ref="G50:G51"/>
    <mergeCell ref="C32:G32"/>
    <mergeCell ref="C33:G33"/>
    <mergeCell ref="A42:G42"/>
    <mergeCell ref="A43:G43"/>
    <mergeCell ref="A44:G44"/>
    <mergeCell ref="A45:G45"/>
    <mergeCell ref="C53:C54"/>
    <mergeCell ref="D53:D54"/>
    <mergeCell ref="E53:E54"/>
    <mergeCell ref="F53:F54"/>
    <mergeCell ref="G53:G54"/>
    <mergeCell ref="C57:C58"/>
    <mergeCell ref="D57:D58"/>
    <mergeCell ref="E57:E58"/>
    <mergeCell ref="F57:F58"/>
    <mergeCell ref="G57:G58"/>
    <mergeCell ref="A68:B68"/>
    <mergeCell ref="C68:F68"/>
    <mergeCell ref="C70:G70"/>
    <mergeCell ref="C71:G71"/>
    <mergeCell ref="A80:G80"/>
    <mergeCell ref="A81:G81"/>
    <mergeCell ref="C60:C61"/>
    <mergeCell ref="D60:D61"/>
    <mergeCell ref="E60:E61"/>
    <mergeCell ref="F60:F61"/>
    <mergeCell ref="G60:G61"/>
    <mergeCell ref="C64:C65"/>
    <mergeCell ref="D64:D65"/>
    <mergeCell ref="E64:E65"/>
    <mergeCell ref="F64:F65"/>
    <mergeCell ref="G64:G65"/>
    <mergeCell ref="A82:G82"/>
    <mergeCell ref="A83:G83"/>
    <mergeCell ref="A84:G84"/>
    <mergeCell ref="A86:G86"/>
    <mergeCell ref="A87:G87"/>
    <mergeCell ref="A88:A89"/>
    <mergeCell ref="B88:B89"/>
    <mergeCell ref="C88:F88"/>
    <mergeCell ref="G88:G89"/>
    <mergeCell ref="C91:C92"/>
    <mergeCell ref="D91:D92"/>
    <mergeCell ref="E91:E92"/>
    <mergeCell ref="F91:F92"/>
    <mergeCell ref="G91:G92"/>
    <mergeCell ref="C95:C96"/>
    <mergeCell ref="D95:D96"/>
    <mergeCell ref="E95:E96"/>
    <mergeCell ref="F95:F96"/>
    <mergeCell ref="G95:G96"/>
    <mergeCell ref="A106:B106"/>
    <mergeCell ref="C106:F106"/>
    <mergeCell ref="C108:G108"/>
    <mergeCell ref="C109:G109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</mergeCells>
  <pageMargins left="0.7" right="0.5" top="0.75" bottom="0.54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C14:F29 C52:F67 C90:F105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111"/>
  <sheetViews>
    <sheetView view="pageLayout" zoomScaleNormal="100" workbookViewId="0">
      <selection activeCell="A83" sqref="A83:G83"/>
    </sheetView>
  </sheetViews>
  <sheetFormatPr defaultColWidth="9" defaultRowHeight="19.5"/>
  <cols>
    <col min="1" max="1" width="4" style="17" customWidth="1"/>
    <col min="2" max="2" width="52.375" style="14" customWidth="1"/>
    <col min="3" max="6" width="4.375" style="14" customWidth="1"/>
    <col min="7" max="7" width="9.375" style="25" customWidth="1"/>
    <col min="8" max="16384" width="9" style="14"/>
  </cols>
  <sheetData>
    <row r="1" spans="1:7" ht="19.5" customHeight="1"/>
    <row r="2" spans="1:7" ht="19.5" customHeight="1">
      <c r="A2" s="69"/>
      <c r="G2" s="68"/>
    </row>
    <row r="3" spans="1:7" ht="19.5" customHeight="1">
      <c r="G3" s="57"/>
    </row>
    <row r="4" spans="1:7" ht="19.5" customHeight="1">
      <c r="A4" s="88" t="s">
        <v>64</v>
      </c>
      <c r="B4" s="89"/>
      <c r="C4" s="89"/>
      <c r="D4" s="89"/>
      <c r="E4" s="89"/>
      <c r="F4" s="89"/>
      <c r="G4" s="89"/>
    </row>
    <row r="5" spans="1:7" ht="19.5" customHeight="1">
      <c r="A5" s="88" t="s">
        <v>22</v>
      </c>
      <c r="B5" s="89"/>
      <c r="C5" s="89"/>
      <c r="D5" s="89"/>
      <c r="E5" s="89"/>
      <c r="F5" s="89"/>
      <c r="G5" s="89"/>
    </row>
    <row r="6" spans="1:7" ht="19.5" customHeight="1">
      <c r="A6" s="90" t="str">
        <f>"หน่วยการเรียนรู้ที่"&amp;" "&amp;"8"&amp;" "&amp;"ชื่อหน่วย"&amp;" "&amp;กรุณากรอกข้อมูล!G27&amp;" "&amp;"จำนวน"&amp;" "&amp;กรุณากรอกข้อมูล!H27&amp;" "&amp;"แผน"</f>
        <v>หน่วยการเรียนรู้ที่ 8 ชื่อหน่วย  จำนวน  แผน</v>
      </c>
      <c r="B6" s="90"/>
      <c r="C6" s="90"/>
      <c r="D6" s="90"/>
      <c r="E6" s="90"/>
      <c r="F6" s="90"/>
      <c r="G6" s="90"/>
    </row>
    <row r="7" spans="1:7" ht="19.5" customHeight="1">
      <c r="A7" s="90" t="str">
        <f>"รหัสวิชา"&amp;" "&amp;กรุณากรอกข้อมูล!G10&amp;" "&amp;"ชื่อวิชา"&amp;" "&amp;กรุณากรอกข้อมูล!G11&amp;" "&amp;" "&amp;"ชั้นมัธยมศึกษาปีที่"&amp;" "&amp;กรุณากรอกข้อมูล!G12</f>
        <v xml:space="preserve">รหัสวิชา  ชื่อวิชา   ชั้นมัธยมศึกษาปีที่ </v>
      </c>
      <c r="B7" s="90"/>
      <c r="C7" s="90"/>
      <c r="D7" s="90"/>
      <c r="E7" s="90"/>
      <c r="F7" s="90"/>
      <c r="G7" s="90"/>
    </row>
    <row r="8" spans="1:7" ht="19.5" customHeight="1">
      <c r="A8" s="92" t="str">
        <f>"ผู้สอน"&amp;" "&amp;กรุณากรอกข้อมูล!G15&amp;" "&amp;"กลุ่มสาระการเรียนรู้"&amp;" "&amp;กรุณากรอกข้อมูล!G16</f>
        <v xml:space="preserve">ผู้สอน  กลุ่มสาระการเรียนรู้ </v>
      </c>
      <c r="B8" s="90"/>
      <c r="C8" s="90"/>
      <c r="D8" s="90"/>
      <c r="E8" s="90"/>
      <c r="F8" s="90"/>
      <c r="G8" s="90"/>
    </row>
    <row r="9" spans="1:7" ht="19.5" customHeight="1">
      <c r="B9" s="17"/>
      <c r="C9" s="17"/>
      <c r="D9" s="17"/>
      <c r="E9" s="17"/>
      <c r="F9" s="17"/>
      <c r="G9" s="17"/>
    </row>
    <row r="10" spans="1:7" ht="19.5" customHeight="1">
      <c r="A10" s="91" t="s">
        <v>24</v>
      </c>
      <c r="B10" s="91"/>
      <c r="C10" s="91"/>
      <c r="D10" s="91"/>
      <c r="E10" s="91"/>
      <c r="F10" s="91"/>
      <c r="G10" s="91"/>
    </row>
    <row r="11" spans="1:7" ht="19.5" customHeight="1">
      <c r="A11" s="86" t="s">
        <v>25</v>
      </c>
      <c r="B11" s="86"/>
      <c r="C11" s="86"/>
      <c r="D11" s="86"/>
      <c r="E11" s="86"/>
      <c r="F11" s="86"/>
      <c r="G11" s="86"/>
    </row>
    <row r="12" spans="1:7" ht="19.5" customHeight="1">
      <c r="A12" s="79" t="s">
        <v>2</v>
      </c>
      <c r="B12" s="79" t="s">
        <v>3</v>
      </c>
      <c r="C12" s="87" t="s">
        <v>23</v>
      </c>
      <c r="D12" s="87"/>
      <c r="E12" s="87"/>
      <c r="F12" s="87"/>
      <c r="G12" s="79" t="s">
        <v>4</v>
      </c>
    </row>
    <row r="13" spans="1:7" ht="19.5" customHeight="1">
      <c r="A13" s="79"/>
      <c r="B13" s="79"/>
      <c r="C13" s="18">
        <v>4</v>
      </c>
      <c r="D13" s="18">
        <v>3</v>
      </c>
      <c r="E13" s="18">
        <v>2</v>
      </c>
      <c r="F13" s="18">
        <v>1</v>
      </c>
      <c r="G13" s="79"/>
    </row>
    <row r="14" spans="1:7" ht="19.5" customHeight="1">
      <c r="A14" s="19">
        <v>1</v>
      </c>
      <c r="B14" s="11" t="s">
        <v>5</v>
      </c>
      <c r="C14" s="37"/>
      <c r="D14" s="37"/>
      <c r="E14" s="37"/>
      <c r="F14" s="37"/>
      <c r="G14" s="19">
        <f>COUNTA(C14)*$C$13+COUNTA(D14)*$D$13+COUNTA(E14)*$E$13+COUNTA(F14)*$F$13</f>
        <v>0</v>
      </c>
    </row>
    <row r="15" spans="1:7" ht="19.5" customHeight="1">
      <c r="A15" s="20">
        <v>2</v>
      </c>
      <c r="B15" s="12" t="s">
        <v>7</v>
      </c>
      <c r="C15" s="82"/>
      <c r="D15" s="82"/>
      <c r="E15" s="82"/>
      <c r="F15" s="82"/>
      <c r="G15" s="84">
        <f>COUNTA(C15)*$C$13+COUNTA(D15)*$D$13+COUNTA(E15)*$E$13+COUNTA(F15)*$F$13</f>
        <v>0</v>
      </c>
    </row>
    <row r="16" spans="1:7" ht="19.5" customHeight="1">
      <c r="A16" s="21"/>
      <c r="B16" s="13" t="s">
        <v>6</v>
      </c>
      <c r="C16" s="83"/>
      <c r="D16" s="83"/>
      <c r="E16" s="83"/>
      <c r="F16" s="83"/>
      <c r="G16" s="85"/>
    </row>
    <row r="17" spans="1:7" ht="19.5" customHeight="1">
      <c r="A17" s="19">
        <v>3</v>
      </c>
      <c r="B17" s="11" t="s">
        <v>8</v>
      </c>
      <c r="C17" s="37"/>
      <c r="D17" s="37"/>
      <c r="E17" s="37"/>
      <c r="F17" s="37"/>
      <c r="G17" s="19">
        <f t="shared" ref="G17:G18" si="0">COUNTA(C17)*$C$13+COUNTA(D17)*$D$13+COUNTA(E17)*$E$13+COUNTA(F17)*$F$13</f>
        <v>0</v>
      </c>
    </row>
    <row r="18" spans="1:7" ht="19.5" customHeight="1">
      <c r="A18" s="19">
        <v>4</v>
      </c>
      <c r="B18" s="11" t="s">
        <v>9</v>
      </c>
      <c r="C18" s="37"/>
      <c r="D18" s="37"/>
      <c r="E18" s="37"/>
      <c r="F18" s="37"/>
      <c r="G18" s="19">
        <f t="shared" si="0"/>
        <v>0</v>
      </c>
    </row>
    <row r="19" spans="1:7" ht="19.5" customHeight="1">
      <c r="A19" s="20">
        <v>5</v>
      </c>
      <c r="B19" s="14" t="s">
        <v>10</v>
      </c>
      <c r="C19" s="82"/>
      <c r="D19" s="82"/>
      <c r="E19" s="82"/>
      <c r="F19" s="82"/>
      <c r="G19" s="84">
        <f>COUNTA(C19)*$C$13+COUNTA(D19)*$D$13+COUNTA(E19)*$E$13+COUNTA(F19)*$F$13</f>
        <v>0</v>
      </c>
    </row>
    <row r="20" spans="1:7" ht="19.5" customHeight="1">
      <c r="A20" s="21"/>
      <c r="B20" s="14" t="s">
        <v>11</v>
      </c>
      <c r="C20" s="83"/>
      <c r="D20" s="83"/>
      <c r="E20" s="83"/>
      <c r="F20" s="83"/>
      <c r="G20" s="85"/>
    </row>
    <row r="21" spans="1:7" ht="19.5" customHeight="1">
      <c r="A21" s="19">
        <v>6</v>
      </c>
      <c r="B21" s="11" t="s">
        <v>12</v>
      </c>
      <c r="C21" s="37"/>
      <c r="D21" s="37"/>
      <c r="E21" s="37"/>
      <c r="F21" s="37"/>
      <c r="G21" s="19">
        <f t="shared" ref="G21" si="1">COUNTA(C21)*$C$13+COUNTA(D21)*$D$13+COUNTA(E21)*$E$13+COUNTA(F21)*$F$13</f>
        <v>0</v>
      </c>
    </row>
    <row r="22" spans="1:7" ht="19.5" customHeight="1">
      <c r="A22" s="20">
        <v>7</v>
      </c>
      <c r="B22" s="12" t="s">
        <v>13</v>
      </c>
      <c r="C22" s="82"/>
      <c r="D22" s="82"/>
      <c r="E22" s="82"/>
      <c r="F22" s="82"/>
      <c r="G22" s="84">
        <f>COUNTA(C22)*$C$13+COUNTA(D22)*$D$13+COUNTA(E22)*$E$13+COUNTA(F22)*$F$13</f>
        <v>0</v>
      </c>
    </row>
    <row r="23" spans="1:7" ht="19.5" customHeight="1">
      <c r="A23" s="21"/>
      <c r="B23" s="13" t="s">
        <v>14</v>
      </c>
      <c r="C23" s="83"/>
      <c r="D23" s="83"/>
      <c r="E23" s="83"/>
      <c r="F23" s="83"/>
      <c r="G23" s="85"/>
    </row>
    <row r="24" spans="1:7" ht="19.5" customHeight="1">
      <c r="A24" s="19">
        <v>8</v>
      </c>
      <c r="B24" s="11" t="s">
        <v>15</v>
      </c>
      <c r="C24" s="37"/>
      <c r="D24" s="37"/>
      <c r="E24" s="37"/>
      <c r="F24" s="37"/>
      <c r="G24" s="19">
        <f t="shared" ref="G24:G25" si="2">COUNTA(C24)*$C$13+COUNTA(D24)*$D$13+COUNTA(E24)*$E$13+COUNTA(F24)*$F$13</f>
        <v>0</v>
      </c>
    </row>
    <row r="25" spans="1:7" ht="19.5" customHeight="1">
      <c r="A25" s="19">
        <v>9</v>
      </c>
      <c r="B25" s="11" t="s">
        <v>16</v>
      </c>
      <c r="C25" s="37"/>
      <c r="D25" s="37"/>
      <c r="E25" s="37"/>
      <c r="F25" s="37"/>
      <c r="G25" s="19">
        <f t="shared" si="2"/>
        <v>0</v>
      </c>
    </row>
    <row r="26" spans="1:7" ht="19.5" customHeight="1">
      <c r="A26" s="20">
        <v>10</v>
      </c>
      <c r="B26" s="15" t="s">
        <v>17</v>
      </c>
      <c r="C26" s="82"/>
      <c r="D26" s="82"/>
      <c r="E26" s="82"/>
      <c r="F26" s="82"/>
      <c r="G26" s="84">
        <f>COUNTA(C26)*$C$13+COUNTA(D26)*$D$13+COUNTA(E26)*$E$13+COUNTA(F26)*$F$13</f>
        <v>0</v>
      </c>
    </row>
    <row r="27" spans="1:7" ht="19.5" customHeight="1">
      <c r="A27" s="21"/>
      <c r="B27" s="16" t="s">
        <v>18</v>
      </c>
      <c r="C27" s="83"/>
      <c r="D27" s="83"/>
      <c r="E27" s="83"/>
      <c r="F27" s="83"/>
      <c r="G27" s="85"/>
    </row>
    <row r="28" spans="1:7" ht="19.5" customHeight="1">
      <c r="A28" s="19">
        <v>11</v>
      </c>
      <c r="B28" s="11" t="s">
        <v>19</v>
      </c>
      <c r="C28" s="37"/>
      <c r="D28" s="37"/>
      <c r="E28" s="37"/>
      <c r="F28" s="37"/>
      <c r="G28" s="19">
        <f t="shared" ref="G28:G29" si="3">COUNTA(C28)*$C$13+COUNTA(D28)*$D$13+COUNTA(E28)*$E$13+COUNTA(F28)*$F$13</f>
        <v>0</v>
      </c>
    </row>
    <row r="29" spans="1:7" ht="19.5" customHeight="1">
      <c r="A29" s="19">
        <v>12</v>
      </c>
      <c r="B29" s="11" t="s">
        <v>20</v>
      </c>
      <c r="C29" s="37"/>
      <c r="D29" s="37"/>
      <c r="E29" s="37"/>
      <c r="F29" s="37"/>
      <c r="G29" s="19">
        <f t="shared" si="3"/>
        <v>0</v>
      </c>
    </row>
    <row r="30" spans="1:7" ht="19.5" customHeight="1">
      <c r="A30" s="79" t="s">
        <v>21</v>
      </c>
      <c r="B30" s="79"/>
      <c r="C30" s="80" t="b">
        <f>IF(G30&gt;44,"ดีมาก",IF(G30&gt;39,"ดี",IF(G30&gt;30,"พอใช้",IF(G30&gt;0,"ปรับปรุง"))))</f>
        <v>0</v>
      </c>
      <c r="D30" s="80"/>
      <c r="E30" s="80"/>
      <c r="F30" s="80"/>
      <c r="G30" s="22">
        <f>SUM(G14:G29)</f>
        <v>0</v>
      </c>
    </row>
    <row r="31" spans="1:7" ht="19.5" customHeight="1"/>
    <row r="32" spans="1:7" ht="19.5" customHeight="1">
      <c r="B32" s="23"/>
      <c r="C32" s="81"/>
      <c r="D32" s="81"/>
      <c r="E32" s="81"/>
      <c r="F32" s="81"/>
      <c r="G32" s="81"/>
    </row>
    <row r="33" spans="1:7" ht="19.5" customHeight="1">
      <c r="B33" s="24"/>
      <c r="C33" s="81"/>
      <c r="D33" s="81"/>
      <c r="E33" s="81"/>
      <c r="F33" s="81"/>
      <c r="G33" s="81"/>
    </row>
    <row r="34" spans="1:7" ht="19.5" customHeight="1"/>
    <row r="35" spans="1:7" ht="19.5" customHeight="1">
      <c r="A35" s="53"/>
      <c r="G35" s="49"/>
    </row>
    <row r="36" spans="1:7" ht="19.5" customHeight="1">
      <c r="A36" s="53"/>
      <c r="G36" s="49"/>
    </row>
    <row r="37" spans="1:7" ht="19.5" customHeight="1">
      <c r="A37" s="53"/>
      <c r="G37" s="49"/>
    </row>
    <row r="38" spans="1:7" ht="19.5" customHeight="1">
      <c r="A38" s="53"/>
      <c r="G38" s="49"/>
    </row>
    <row r="39" spans="1:7" ht="19.5" customHeight="1">
      <c r="A39" s="53"/>
      <c r="G39" s="49"/>
    </row>
    <row r="40" spans="1:7" ht="19.5" customHeight="1"/>
    <row r="41" spans="1:7" ht="19.5" customHeight="1">
      <c r="G41" s="57"/>
    </row>
    <row r="42" spans="1:7" ht="19.5" customHeight="1">
      <c r="A42" s="88" t="s">
        <v>65</v>
      </c>
      <c r="B42" s="89"/>
      <c r="C42" s="89"/>
      <c r="D42" s="89"/>
      <c r="E42" s="89"/>
      <c r="F42" s="89"/>
      <c r="G42" s="89"/>
    </row>
    <row r="43" spans="1:7" ht="19.5" customHeight="1">
      <c r="A43" s="88" t="s">
        <v>22</v>
      </c>
      <c r="B43" s="89"/>
      <c r="C43" s="89"/>
      <c r="D43" s="89"/>
      <c r="E43" s="89"/>
      <c r="F43" s="89"/>
      <c r="G43" s="89"/>
    </row>
    <row r="44" spans="1:7" ht="19.5" customHeight="1">
      <c r="A44" s="90" t="str">
        <f>A6</f>
        <v>หน่วยการเรียนรู้ที่ 8 ชื่อหน่วย  จำนวน  แผน</v>
      </c>
      <c r="B44" s="90"/>
      <c r="C44" s="90"/>
      <c r="D44" s="90"/>
      <c r="E44" s="90"/>
      <c r="F44" s="90"/>
      <c r="G44" s="90"/>
    </row>
    <row r="45" spans="1:7" ht="19.5" customHeight="1">
      <c r="A45" s="90" t="str">
        <f>A7</f>
        <v xml:space="preserve">รหัสวิชา  ชื่อวิชา   ชั้นมัธยมศึกษาปีที่ </v>
      </c>
      <c r="B45" s="90"/>
      <c r="C45" s="90"/>
      <c r="D45" s="90"/>
      <c r="E45" s="90"/>
      <c r="F45" s="90"/>
      <c r="G45" s="90"/>
    </row>
    <row r="46" spans="1:7" ht="19.5" customHeight="1">
      <c r="A46" s="90" t="str">
        <f>A8</f>
        <v xml:space="preserve">ผู้สอน  กลุ่มสาระการเรียนรู้ </v>
      </c>
      <c r="B46" s="90"/>
      <c r="C46" s="90"/>
      <c r="D46" s="90"/>
      <c r="E46" s="90"/>
      <c r="F46" s="90"/>
      <c r="G46" s="90"/>
    </row>
    <row r="47" spans="1:7" ht="19.5" customHeight="1">
      <c r="B47" s="17"/>
      <c r="C47" s="17"/>
      <c r="D47" s="17"/>
      <c r="E47" s="17"/>
      <c r="F47" s="17"/>
      <c r="G47" s="17"/>
    </row>
    <row r="48" spans="1:7" ht="19.5" customHeight="1">
      <c r="A48" s="91" t="s">
        <v>24</v>
      </c>
      <c r="B48" s="91"/>
      <c r="C48" s="91"/>
      <c r="D48" s="91"/>
      <c r="E48" s="91"/>
      <c r="F48" s="91"/>
      <c r="G48" s="91"/>
    </row>
    <row r="49" spans="1:7" ht="19.5" customHeight="1">
      <c r="A49" s="86" t="s">
        <v>25</v>
      </c>
      <c r="B49" s="86"/>
      <c r="C49" s="86"/>
      <c r="D49" s="86"/>
      <c r="E49" s="86"/>
      <c r="F49" s="86"/>
      <c r="G49" s="86"/>
    </row>
    <row r="50" spans="1:7" ht="19.5" customHeight="1">
      <c r="A50" s="79" t="s">
        <v>2</v>
      </c>
      <c r="B50" s="79" t="s">
        <v>3</v>
      </c>
      <c r="C50" s="87" t="s">
        <v>23</v>
      </c>
      <c r="D50" s="87"/>
      <c r="E50" s="87"/>
      <c r="F50" s="87"/>
      <c r="G50" s="79" t="s">
        <v>4</v>
      </c>
    </row>
    <row r="51" spans="1:7" ht="19.5" customHeight="1">
      <c r="A51" s="79"/>
      <c r="B51" s="79"/>
      <c r="C51" s="18">
        <v>4</v>
      </c>
      <c r="D51" s="18">
        <v>3</v>
      </c>
      <c r="E51" s="18">
        <v>2</v>
      </c>
      <c r="F51" s="18">
        <v>1</v>
      </c>
      <c r="G51" s="79"/>
    </row>
    <row r="52" spans="1:7" ht="19.5" customHeight="1">
      <c r="A52" s="19">
        <v>1</v>
      </c>
      <c r="B52" s="11" t="s">
        <v>5</v>
      </c>
      <c r="C52" s="37"/>
      <c r="D52" s="37"/>
      <c r="E52" s="37"/>
      <c r="F52" s="37"/>
      <c r="G52" s="19">
        <f>COUNTA(C52)*$C$13+COUNTA(D52)*$D$13+COUNTA(E52)*$E$13+COUNTA(F52)*$F$13</f>
        <v>0</v>
      </c>
    </row>
    <row r="53" spans="1:7" ht="19.5" customHeight="1">
      <c r="A53" s="20">
        <v>2</v>
      </c>
      <c r="B53" s="12" t="s">
        <v>7</v>
      </c>
      <c r="C53" s="82"/>
      <c r="D53" s="82"/>
      <c r="E53" s="82"/>
      <c r="F53" s="82"/>
      <c r="G53" s="84">
        <f>COUNTA(C53)*$C$13+COUNTA(D53)*$D$13+COUNTA(E53)*$E$13+COUNTA(F53)*$F$13</f>
        <v>0</v>
      </c>
    </row>
    <row r="54" spans="1:7" ht="19.5" customHeight="1">
      <c r="A54" s="21"/>
      <c r="B54" s="13" t="s">
        <v>6</v>
      </c>
      <c r="C54" s="83"/>
      <c r="D54" s="83"/>
      <c r="E54" s="83"/>
      <c r="F54" s="83"/>
      <c r="G54" s="85"/>
    </row>
    <row r="55" spans="1:7" ht="19.5" customHeight="1">
      <c r="A55" s="19">
        <v>3</v>
      </c>
      <c r="B55" s="11" t="s">
        <v>8</v>
      </c>
      <c r="C55" s="37"/>
      <c r="D55" s="37"/>
      <c r="E55" s="37"/>
      <c r="F55" s="37"/>
      <c r="G55" s="19">
        <f t="shared" ref="G55:G56" si="4">COUNTA(C55)*$C$13+COUNTA(D55)*$D$13+COUNTA(E55)*$E$13+COUNTA(F55)*$F$13</f>
        <v>0</v>
      </c>
    </row>
    <row r="56" spans="1:7" ht="19.5" customHeight="1">
      <c r="A56" s="19">
        <v>4</v>
      </c>
      <c r="B56" s="11" t="s">
        <v>9</v>
      </c>
      <c r="C56" s="37"/>
      <c r="D56" s="37"/>
      <c r="E56" s="37"/>
      <c r="F56" s="37"/>
      <c r="G56" s="19">
        <f t="shared" si="4"/>
        <v>0</v>
      </c>
    </row>
    <row r="57" spans="1:7" ht="19.5" customHeight="1">
      <c r="A57" s="20">
        <v>5</v>
      </c>
      <c r="B57" s="14" t="s">
        <v>10</v>
      </c>
      <c r="C57" s="82"/>
      <c r="D57" s="82"/>
      <c r="E57" s="82"/>
      <c r="F57" s="82"/>
      <c r="G57" s="84">
        <f>COUNTA(C57)*$C$13+COUNTA(D57)*$D$13+COUNTA(E57)*$E$13+COUNTA(F57)*$F$13</f>
        <v>0</v>
      </c>
    </row>
    <row r="58" spans="1:7" ht="19.5" customHeight="1">
      <c r="A58" s="21"/>
      <c r="B58" s="14" t="s">
        <v>11</v>
      </c>
      <c r="C58" s="83"/>
      <c r="D58" s="83"/>
      <c r="E58" s="83"/>
      <c r="F58" s="83"/>
      <c r="G58" s="85"/>
    </row>
    <row r="59" spans="1:7" ht="19.5" customHeight="1">
      <c r="A59" s="19">
        <v>6</v>
      </c>
      <c r="B59" s="11" t="s">
        <v>12</v>
      </c>
      <c r="C59" s="37"/>
      <c r="D59" s="37"/>
      <c r="E59" s="37"/>
      <c r="F59" s="37"/>
      <c r="G59" s="19">
        <f t="shared" ref="G59" si="5">COUNTA(C59)*$C$13+COUNTA(D59)*$D$13+COUNTA(E59)*$E$13+COUNTA(F59)*$F$13</f>
        <v>0</v>
      </c>
    </row>
    <row r="60" spans="1:7" ht="19.5" customHeight="1">
      <c r="A60" s="20">
        <v>7</v>
      </c>
      <c r="B60" s="12" t="s">
        <v>13</v>
      </c>
      <c r="C60" s="82"/>
      <c r="D60" s="82"/>
      <c r="E60" s="82"/>
      <c r="F60" s="82"/>
      <c r="G60" s="84">
        <f>COUNTA(C60)*$C$13+COUNTA(D60)*$D$13+COUNTA(E60)*$E$13+COUNTA(F60)*$F$13</f>
        <v>0</v>
      </c>
    </row>
    <row r="61" spans="1:7" ht="19.5" customHeight="1">
      <c r="A61" s="21"/>
      <c r="B61" s="13" t="s">
        <v>14</v>
      </c>
      <c r="C61" s="83"/>
      <c r="D61" s="83"/>
      <c r="E61" s="83"/>
      <c r="F61" s="83"/>
      <c r="G61" s="85"/>
    </row>
    <row r="62" spans="1:7" ht="19.5" customHeight="1">
      <c r="A62" s="19">
        <v>8</v>
      </c>
      <c r="B62" s="11" t="s">
        <v>15</v>
      </c>
      <c r="C62" s="37"/>
      <c r="D62" s="37"/>
      <c r="E62" s="37"/>
      <c r="F62" s="37"/>
      <c r="G62" s="19">
        <f t="shared" ref="G62:G63" si="6">COUNTA(C62)*$C$13+COUNTA(D62)*$D$13+COUNTA(E62)*$E$13+COUNTA(F62)*$F$13</f>
        <v>0</v>
      </c>
    </row>
    <row r="63" spans="1:7" ht="19.5" customHeight="1">
      <c r="A63" s="19">
        <v>9</v>
      </c>
      <c r="B63" s="11" t="s">
        <v>16</v>
      </c>
      <c r="C63" s="37"/>
      <c r="D63" s="37"/>
      <c r="E63" s="37"/>
      <c r="F63" s="37"/>
      <c r="G63" s="19">
        <f t="shared" si="6"/>
        <v>0</v>
      </c>
    </row>
    <row r="64" spans="1:7" ht="19.5" customHeight="1">
      <c r="A64" s="20">
        <v>10</v>
      </c>
      <c r="B64" s="15" t="s">
        <v>17</v>
      </c>
      <c r="C64" s="82"/>
      <c r="D64" s="82"/>
      <c r="E64" s="82"/>
      <c r="F64" s="82"/>
      <c r="G64" s="84">
        <f>COUNTA(C64)*$C$13+COUNTA(D64)*$D$13+COUNTA(E64)*$E$13+COUNTA(F64)*$F$13</f>
        <v>0</v>
      </c>
    </row>
    <row r="65" spans="1:7" ht="19.5" customHeight="1">
      <c r="A65" s="21"/>
      <c r="B65" s="16" t="s">
        <v>18</v>
      </c>
      <c r="C65" s="83"/>
      <c r="D65" s="83"/>
      <c r="E65" s="83"/>
      <c r="F65" s="83"/>
      <c r="G65" s="85"/>
    </row>
    <row r="66" spans="1:7" ht="19.5" customHeight="1">
      <c r="A66" s="19">
        <v>11</v>
      </c>
      <c r="B66" s="11" t="s">
        <v>19</v>
      </c>
      <c r="C66" s="37"/>
      <c r="D66" s="37"/>
      <c r="E66" s="37"/>
      <c r="F66" s="37"/>
      <c r="G66" s="19">
        <f t="shared" ref="G66:G67" si="7">COUNTA(C66)*$C$13+COUNTA(D66)*$D$13+COUNTA(E66)*$E$13+COUNTA(F66)*$F$13</f>
        <v>0</v>
      </c>
    </row>
    <row r="67" spans="1:7" ht="19.5" customHeight="1">
      <c r="A67" s="19">
        <v>12</v>
      </c>
      <c r="B67" s="11" t="s">
        <v>20</v>
      </c>
      <c r="C67" s="37"/>
      <c r="D67" s="37"/>
      <c r="E67" s="37"/>
      <c r="F67" s="37"/>
      <c r="G67" s="19">
        <f t="shared" si="7"/>
        <v>0</v>
      </c>
    </row>
    <row r="68" spans="1:7" ht="19.5" customHeight="1">
      <c r="A68" s="79" t="s">
        <v>21</v>
      </c>
      <c r="B68" s="79"/>
      <c r="C68" s="80" t="b">
        <f>IF(G68&gt;44,"ดีมาก",IF(G68&gt;39,"ดี",IF(G68&gt;30,"พอใช้",IF(G68&gt;0,"ปรับปรุง"))))</f>
        <v>0</v>
      </c>
      <c r="D68" s="80"/>
      <c r="E68" s="80"/>
      <c r="F68" s="80"/>
      <c r="G68" s="22">
        <f>SUM(G52:G67)</f>
        <v>0</v>
      </c>
    </row>
    <row r="69" spans="1:7" ht="19.5" customHeight="1"/>
    <row r="70" spans="1:7" ht="19.5" customHeight="1">
      <c r="B70" s="23"/>
      <c r="C70" s="81"/>
      <c r="D70" s="81"/>
      <c r="E70" s="81"/>
      <c r="F70" s="81"/>
      <c r="G70" s="81"/>
    </row>
    <row r="71" spans="1:7" ht="19.5" customHeight="1">
      <c r="B71" s="24"/>
      <c r="C71" s="81"/>
      <c r="D71" s="81"/>
      <c r="E71" s="81"/>
      <c r="F71" s="81"/>
      <c r="G71" s="81"/>
    </row>
    <row r="72" spans="1:7" ht="19.5" customHeight="1"/>
    <row r="73" spans="1:7" ht="19.5" customHeight="1">
      <c r="A73" s="53"/>
      <c r="G73" s="49"/>
    </row>
    <row r="74" spans="1:7" ht="19.5" customHeight="1">
      <c r="A74" s="53"/>
      <c r="G74" s="49"/>
    </row>
    <row r="75" spans="1:7" ht="19.5" customHeight="1">
      <c r="A75" s="53"/>
      <c r="G75" s="49"/>
    </row>
    <row r="76" spans="1:7" ht="19.5" customHeight="1">
      <c r="A76" s="53"/>
      <c r="G76" s="49"/>
    </row>
    <row r="77" spans="1:7" ht="19.5" customHeight="1">
      <c r="A77" s="53"/>
      <c r="G77" s="49"/>
    </row>
    <row r="78" spans="1:7" ht="19.5" customHeight="1"/>
    <row r="79" spans="1:7" ht="19.5" customHeight="1">
      <c r="G79" s="57"/>
    </row>
    <row r="80" spans="1:7" ht="19.5" customHeight="1">
      <c r="A80" s="88" t="s">
        <v>66</v>
      </c>
      <c r="B80" s="89"/>
      <c r="C80" s="89"/>
      <c r="D80" s="89"/>
      <c r="E80" s="89"/>
      <c r="F80" s="89"/>
      <c r="G80" s="89"/>
    </row>
    <row r="81" spans="1:7" ht="19.5" customHeight="1">
      <c r="A81" s="88" t="s">
        <v>22</v>
      </c>
      <c r="B81" s="89"/>
      <c r="C81" s="89"/>
      <c r="D81" s="89"/>
      <c r="E81" s="89"/>
      <c r="F81" s="89"/>
      <c r="G81" s="89"/>
    </row>
    <row r="82" spans="1:7" ht="19.5" customHeight="1">
      <c r="A82" s="90" t="str">
        <f>A6</f>
        <v>หน่วยการเรียนรู้ที่ 8 ชื่อหน่วย  จำนวน  แผน</v>
      </c>
      <c r="B82" s="90"/>
      <c r="C82" s="90"/>
      <c r="D82" s="90"/>
      <c r="E82" s="90"/>
      <c r="F82" s="90"/>
      <c r="G82" s="90"/>
    </row>
    <row r="83" spans="1:7" ht="19.5" customHeight="1">
      <c r="A83" s="90" t="str">
        <f>A7</f>
        <v xml:space="preserve">รหัสวิชา  ชื่อวิชา   ชั้นมัธยมศึกษาปีที่ </v>
      </c>
      <c r="B83" s="90"/>
      <c r="C83" s="90"/>
      <c r="D83" s="90"/>
      <c r="E83" s="90"/>
      <c r="F83" s="90"/>
      <c r="G83" s="90"/>
    </row>
    <row r="84" spans="1:7" ht="19.5" customHeight="1">
      <c r="A84" s="90" t="str">
        <f>A8</f>
        <v xml:space="preserve">ผู้สอน  กลุ่มสาระการเรียนรู้ </v>
      </c>
      <c r="B84" s="90"/>
      <c r="C84" s="90"/>
      <c r="D84" s="90"/>
      <c r="E84" s="90"/>
      <c r="F84" s="90"/>
      <c r="G84" s="90"/>
    </row>
    <row r="85" spans="1:7" ht="19.5" customHeight="1">
      <c r="B85" s="17"/>
      <c r="C85" s="17"/>
      <c r="D85" s="17"/>
      <c r="E85" s="17"/>
      <c r="F85" s="17"/>
      <c r="G85" s="17"/>
    </row>
    <row r="86" spans="1:7" ht="19.5" customHeight="1">
      <c r="A86" s="91" t="s">
        <v>24</v>
      </c>
      <c r="B86" s="91"/>
      <c r="C86" s="91"/>
      <c r="D86" s="91"/>
      <c r="E86" s="91"/>
      <c r="F86" s="91"/>
      <c r="G86" s="91"/>
    </row>
    <row r="87" spans="1:7" ht="19.5" customHeight="1">
      <c r="A87" s="86" t="s">
        <v>25</v>
      </c>
      <c r="B87" s="86"/>
      <c r="C87" s="86"/>
      <c r="D87" s="86"/>
      <c r="E87" s="86"/>
      <c r="F87" s="86"/>
      <c r="G87" s="86"/>
    </row>
    <row r="88" spans="1:7" ht="19.5" customHeight="1">
      <c r="A88" s="79" t="s">
        <v>2</v>
      </c>
      <c r="B88" s="79" t="s">
        <v>3</v>
      </c>
      <c r="C88" s="87" t="s">
        <v>23</v>
      </c>
      <c r="D88" s="87"/>
      <c r="E88" s="87"/>
      <c r="F88" s="87"/>
      <c r="G88" s="79" t="s">
        <v>4</v>
      </c>
    </row>
    <row r="89" spans="1:7" ht="19.5" customHeight="1">
      <c r="A89" s="79"/>
      <c r="B89" s="79"/>
      <c r="C89" s="18">
        <v>4</v>
      </c>
      <c r="D89" s="18">
        <v>3</v>
      </c>
      <c r="E89" s="18">
        <v>2</v>
      </c>
      <c r="F89" s="18">
        <v>1</v>
      </c>
      <c r="G89" s="79"/>
    </row>
    <row r="90" spans="1:7" ht="19.5" customHeight="1">
      <c r="A90" s="19">
        <v>1</v>
      </c>
      <c r="B90" s="11" t="s">
        <v>5</v>
      </c>
      <c r="C90" s="37"/>
      <c r="D90" s="37"/>
      <c r="E90" s="37"/>
      <c r="F90" s="37"/>
      <c r="G90" s="19">
        <f>COUNTA(C90)*$C$13+COUNTA(D90)*$D$13+COUNTA(E90)*$E$13+COUNTA(F90)*$F$13</f>
        <v>0</v>
      </c>
    </row>
    <row r="91" spans="1:7" ht="19.5" customHeight="1">
      <c r="A91" s="20">
        <v>2</v>
      </c>
      <c r="B91" s="12" t="s">
        <v>7</v>
      </c>
      <c r="C91" s="82"/>
      <c r="D91" s="82"/>
      <c r="E91" s="82"/>
      <c r="F91" s="82"/>
      <c r="G91" s="84">
        <f>COUNTA(C91)*$C$13+COUNTA(D91)*$D$13+COUNTA(E91)*$E$13+COUNTA(F91)*$F$13</f>
        <v>0</v>
      </c>
    </row>
    <row r="92" spans="1:7" ht="19.5" customHeight="1">
      <c r="A92" s="21"/>
      <c r="B92" s="13" t="s">
        <v>6</v>
      </c>
      <c r="C92" s="83"/>
      <c r="D92" s="83"/>
      <c r="E92" s="83"/>
      <c r="F92" s="83"/>
      <c r="G92" s="85"/>
    </row>
    <row r="93" spans="1:7" ht="19.5" customHeight="1">
      <c r="A93" s="19">
        <v>3</v>
      </c>
      <c r="B93" s="11" t="s">
        <v>8</v>
      </c>
      <c r="C93" s="37"/>
      <c r="D93" s="37"/>
      <c r="E93" s="37"/>
      <c r="F93" s="37"/>
      <c r="G93" s="19">
        <f t="shared" ref="G93:G94" si="8">COUNTA(C93)*$C$13+COUNTA(D93)*$D$13+COUNTA(E93)*$E$13+COUNTA(F93)*$F$13</f>
        <v>0</v>
      </c>
    </row>
    <row r="94" spans="1:7" ht="19.5" customHeight="1">
      <c r="A94" s="19">
        <v>4</v>
      </c>
      <c r="B94" s="11" t="s">
        <v>9</v>
      </c>
      <c r="C94" s="37"/>
      <c r="D94" s="37"/>
      <c r="E94" s="37"/>
      <c r="F94" s="37"/>
      <c r="G94" s="19">
        <f t="shared" si="8"/>
        <v>0</v>
      </c>
    </row>
    <row r="95" spans="1:7" ht="19.5" customHeight="1">
      <c r="A95" s="20">
        <v>5</v>
      </c>
      <c r="B95" s="14" t="s">
        <v>10</v>
      </c>
      <c r="C95" s="82"/>
      <c r="D95" s="82"/>
      <c r="E95" s="82"/>
      <c r="F95" s="82"/>
      <c r="G95" s="84">
        <f>COUNTA(C95)*$C$13+COUNTA(D95)*$D$13+COUNTA(E95)*$E$13+COUNTA(F95)*$F$13</f>
        <v>0</v>
      </c>
    </row>
    <row r="96" spans="1:7" ht="19.5" customHeight="1">
      <c r="A96" s="21"/>
      <c r="B96" s="14" t="s">
        <v>11</v>
      </c>
      <c r="C96" s="83"/>
      <c r="D96" s="83"/>
      <c r="E96" s="83"/>
      <c r="F96" s="83"/>
      <c r="G96" s="85"/>
    </row>
    <row r="97" spans="1:7" ht="19.5" customHeight="1">
      <c r="A97" s="19">
        <v>6</v>
      </c>
      <c r="B97" s="11" t="s">
        <v>12</v>
      </c>
      <c r="C97" s="37"/>
      <c r="D97" s="37"/>
      <c r="E97" s="37"/>
      <c r="F97" s="37"/>
      <c r="G97" s="19">
        <f t="shared" ref="G97" si="9">COUNTA(C97)*$C$13+COUNTA(D97)*$D$13+COUNTA(E97)*$E$13+COUNTA(F97)*$F$13</f>
        <v>0</v>
      </c>
    </row>
    <row r="98" spans="1:7" ht="19.5" customHeight="1">
      <c r="A98" s="20">
        <v>7</v>
      </c>
      <c r="B98" s="12" t="s">
        <v>13</v>
      </c>
      <c r="C98" s="82"/>
      <c r="D98" s="82"/>
      <c r="E98" s="82"/>
      <c r="F98" s="82"/>
      <c r="G98" s="84">
        <f>COUNTA(C98)*$C$13+COUNTA(D98)*$D$13+COUNTA(E98)*$E$13+COUNTA(F98)*$F$13</f>
        <v>0</v>
      </c>
    </row>
    <row r="99" spans="1:7" ht="19.5" customHeight="1">
      <c r="A99" s="21"/>
      <c r="B99" s="13" t="s">
        <v>14</v>
      </c>
      <c r="C99" s="83"/>
      <c r="D99" s="83"/>
      <c r="E99" s="83"/>
      <c r="F99" s="83"/>
      <c r="G99" s="85"/>
    </row>
    <row r="100" spans="1:7" ht="19.5" customHeight="1">
      <c r="A100" s="19">
        <v>8</v>
      </c>
      <c r="B100" s="11" t="s">
        <v>15</v>
      </c>
      <c r="C100" s="37"/>
      <c r="D100" s="37"/>
      <c r="E100" s="37"/>
      <c r="F100" s="37"/>
      <c r="G100" s="19">
        <f t="shared" ref="G100:G101" si="10">COUNTA(C100)*$C$13+COUNTA(D100)*$D$13+COUNTA(E100)*$E$13+COUNTA(F100)*$F$13</f>
        <v>0</v>
      </c>
    </row>
    <row r="101" spans="1:7" ht="19.5" customHeight="1">
      <c r="A101" s="19">
        <v>9</v>
      </c>
      <c r="B101" s="11" t="s">
        <v>16</v>
      </c>
      <c r="C101" s="37"/>
      <c r="D101" s="37"/>
      <c r="E101" s="37"/>
      <c r="F101" s="37"/>
      <c r="G101" s="19">
        <f t="shared" si="10"/>
        <v>0</v>
      </c>
    </row>
    <row r="102" spans="1:7" ht="19.5" customHeight="1">
      <c r="A102" s="20">
        <v>10</v>
      </c>
      <c r="B102" s="15" t="s">
        <v>17</v>
      </c>
      <c r="C102" s="82"/>
      <c r="D102" s="82"/>
      <c r="E102" s="82"/>
      <c r="F102" s="82"/>
      <c r="G102" s="84">
        <f>COUNTA(C102)*$C$13+COUNTA(D102)*$D$13+COUNTA(E102)*$E$13+COUNTA(F102)*$F$13</f>
        <v>0</v>
      </c>
    </row>
    <row r="103" spans="1:7" ht="19.5" customHeight="1">
      <c r="A103" s="21"/>
      <c r="B103" s="16" t="s">
        <v>18</v>
      </c>
      <c r="C103" s="83"/>
      <c r="D103" s="83"/>
      <c r="E103" s="83"/>
      <c r="F103" s="83"/>
      <c r="G103" s="85"/>
    </row>
    <row r="104" spans="1:7" ht="19.5" customHeight="1">
      <c r="A104" s="19">
        <v>11</v>
      </c>
      <c r="B104" s="11" t="s">
        <v>19</v>
      </c>
      <c r="C104" s="37"/>
      <c r="D104" s="37"/>
      <c r="E104" s="37"/>
      <c r="F104" s="37"/>
      <c r="G104" s="19">
        <f t="shared" ref="G104:G105" si="11">COUNTA(C104)*$C$13+COUNTA(D104)*$D$13+COUNTA(E104)*$E$13+COUNTA(F104)*$F$13</f>
        <v>0</v>
      </c>
    </row>
    <row r="105" spans="1:7" ht="19.5" customHeight="1">
      <c r="A105" s="19">
        <v>12</v>
      </c>
      <c r="B105" s="11" t="s">
        <v>20</v>
      </c>
      <c r="C105" s="37"/>
      <c r="D105" s="37"/>
      <c r="E105" s="37"/>
      <c r="F105" s="37"/>
      <c r="G105" s="19">
        <f t="shared" si="11"/>
        <v>0</v>
      </c>
    </row>
    <row r="106" spans="1:7" ht="19.5" customHeight="1">
      <c r="A106" s="79" t="s">
        <v>21</v>
      </c>
      <c r="B106" s="79"/>
      <c r="C106" s="80" t="b">
        <f>IF(G106&gt;44,"ดีมาก",IF(G106&gt;39,"ดี",IF(G106&gt;30,"พอใช้",IF(G106&gt;0,"ปรับปรุง"))))</f>
        <v>0</v>
      </c>
      <c r="D106" s="80"/>
      <c r="E106" s="80"/>
      <c r="F106" s="80"/>
      <c r="G106" s="22">
        <f>SUM(G90:G105)</f>
        <v>0</v>
      </c>
    </row>
    <row r="107" spans="1:7" ht="19.5" customHeight="1"/>
    <row r="108" spans="1:7" ht="19.5" customHeight="1">
      <c r="B108" s="23"/>
      <c r="C108" s="81"/>
      <c r="D108" s="81"/>
      <c r="E108" s="81"/>
      <c r="F108" s="81"/>
      <c r="G108" s="81"/>
    </row>
    <row r="109" spans="1:7" ht="19.5" customHeight="1">
      <c r="B109" s="24"/>
      <c r="C109" s="81"/>
      <c r="D109" s="81"/>
      <c r="E109" s="81"/>
      <c r="F109" s="81"/>
      <c r="G109" s="81"/>
    </row>
    <row r="110" spans="1:7" ht="19.5" customHeight="1"/>
    <row r="111" spans="1:7" ht="19.5" customHeight="1"/>
  </sheetData>
  <mergeCells count="105">
    <mergeCell ref="A4:G4"/>
    <mergeCell ref="A5:G5"/>
    <mergeCell ref="A6:G6"/>
    <mergeCell ref="A7:G7"/>
    <mergeCell ref="A8:G8"/>
    <mergeCell ref="A10:G10"/>
    <mergeCell ref="A11:G11"/>
    <mergeCell ref="A12:A13"/>
    <mergeCell ref="B12:B13"/>
    <mergeCell ref="C12:F12"/>
    <mergeCell ref="G12:G13"/>
    <mergeCell ref="C15:C16"/>
    <mergeCell ref="D15:D16"/>
    <mergeCell ref="E15:E16"/>
    <mergeCell ref="F15:F16"/>
    <mergeCell ref="G15:G16"/>
    <mergeCell ref="C26:C27"/>
    <mergeCell ref="D26:D27"/>
    <mergeCell ref="E26:E27"/>
    <mergeCell ref="F26:F27"/>
    <mergeCell ref="G26:G27"/>
    <mergeCell ref="A30:B30"/>
    <mergeCell ref="C30:F30"/>
    <mergeCell ref="C19:C20"/>
    <mergeCell ref="D19:D20"/>
    <mergeCell ref="E19:E20"/>
    <mergeCell ref="F19:F20"/>
    <mergeCell ref="G19:G20"/>
    <mergeCell ref="C22:C23"/>
    <mergeCell ref="D22:D23"/>
    <mergeCell ref="E22:E23"/>
    <mergeCell ref="F22:F23"/>
    <mergeCell ref="G22:G23"/>
    <mergeCell ref="A46:G46"/>
    <mergeCell ref="A48:G48"/>
    <mergeCell ref="A49:G49"/>
    <mergeCell ref="A50:A51"/>
    <mergeCell ref="B50:B51"/>
    <mergeCell ref="C50:F50"/>
    <mergeCell ref="G50:G51"/>
    <mergeCell ref="C32:G32"/>
    <mergeCell ref="C33:G33"/>
    <mergeCell ref="A42:G42"/>
    <mergeCell ref="A43:G43"/>
    <mergeCell ref="A44:G44"/>
    <mergeCell ref="A45:G45"/>
    <mergeCell ref="C53:C54"/>
    <mergeCell ref="D53:D54"/>
    <mergeCell ref="E53:E54"/>
    <mergeCell ref="F53:F54"/>
    <mergeCell ref="G53:G54"/>
    <mergeCell ref="C57:C58"/>
    <mergeCell ref="D57:D58"/>
    <mergeCell ref="E57:E58"/>
    <mergeCell ref="F57:F58"/>
    <mergeCell ref="G57:G58"/>
    <mergeCell ref="A68:B68"/>
    <mergeCell ref="C68:F68"/>
    <mergeCell ref="C70:G70"/>
    <mergeCell ref="C71:G71"/>
    <mergeCell ref="A80:G80"/>
    <mergeCell ref="A81:G81"/>
    <mergeCell ref="C60:C61"/>
    <mergeCell ref="D60:D61"/>
    <mergeCell ref="E60:E61"/>
    <mergeCell ref="F60:F61"/>
    <mergeCell ref="G60:G61"/>
    <mergeCell ref="C64:C65"/>
    <mergeCell ref="D64:D65"/>
    <mergeCell ref="E64:E65"/>
    <mergeCell ref="F64:F65"/>
    <mergeCell ref="G64:G65"/>
    <mergeCell ref="A82:G82"/>
    <mergeCell ref="A83:G83"/>
    <mergeCell ref="A84:G84"/>
    <mergeCell ref="A86:G86"/>
    <mergeCell ref="A87:G87"/>
    <mergeCell ref="A88:A89"/>
    <mergeCell ref="B88:B89"/>
    <mergeCell ref="C88:F88"/>
    <mergeCell ref="G88:G89"/>
    <mergeCell ref="C91:C92"/>
    <mergeCell ref="D91:D92"/>
    <mergeCell ref="E91:E92"/>
    <mergeCell ref="F91:F92"/>
    <mergeCell ref="G91:G92"/>
    <mergeCell ref="C95:C96"/>
    <mergeCell ref="D95:D96"/>
    <mergeCell ref="E95:E96"/>
    <mergeCell ref="F95:F96"/>
    <mergeCell ref="G95:G96"/>
    <mergeCell ref="A106:B106"/>
    <mergeCell ref="C106:F106"/>
    <mergeCell ref="C108:G108"/>
    <mergeCell ref="C109:G109"/>
    <mergeCell ref="C98:C99"/>
    <mergeCell ref="D98:D99"/>
    <mergeCell ref="E98:E99"/>
    <mergeCell ref="F98:F99"/>
    <mergeCell ref="G98:G99"/>
    <mergeCell ref="C102:C103"/>
    <mergeCell ref="D102:D103"/>
    <mergeCell ref="E102:E103"/>
    <mergeCell ref="F102:F103"/>
    <mergeCell ref="G102:G103"/>
  </mergeCells>
  <pageMargins left="0.7" right="0.5" top="0.75" bottom="0.54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ฐานข้อมูล!$A$1</xm:f>
          </x14:formula1>
          <xm:sqref>C14:F29 C52:F67 C90:F105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view="pageLayout" zoomScaleNormal="100" workbookViewId="0">
      <selection activeCell="C16" sqref="C16"/>
    </sheetView>
  </sheetViews>
  <sheetFormatPr defaultColWidth="9" defaultRowHeight="21"/>
  <cols>
    <col min="1" max="1" width="14.375" style="3" customWidth="1"/>
    <col min="2" max="2" width="4.875" style="5" customWidth="1"/>
    <col min="3" max="6" width="11.375" style="3" customWidth="1"/>
    <col min="7" max="7" width="6" style="3" customWidth="1"/>
    <col min="8" max="8" width="12.25" style="1" customWidth="1"/>
    <col min="9" max="16384" width="9" style="3"/>
  </cols>
  <sheetData>
    <row r="1" spans="1:10">
      <c r="H1" s="63"/>
    </row>
    <row r="2" spans="1:10">
      <c r="B2" s="62"/>
      <c r="H2" s="63"/>
    </row>
    <row r="4" spans="1:10">
      <c r="A4" s="111" t="s">
        <v>32</v>
      </c>
      <c r="B4" s="112"/>
      <c r="C4" s="112"/>
      <c r="D4" s="112"/>
      <c r="E4" s="112"/>
      <c r="F4" s="112"/>
      <c r="G4" s="112"/>
      <c r="H4" s="112"/>
    </row>
    <row r="5" spans="1:10">
      <c r="A5" s="111" t="s">
        <v>22</v>
      </c>
      <c r="B5" s="112"/>
      <c r="C5" s="112"/>
      <c r="D5" s="112"/>
      <c r="E5" s="112"/>
      <c r="F5" s="112"/>
      <c r="G5" s="112"/>
      <c r="H5" s="112"/>
    </row>
    <row r="6" spans="1:10">
      <c r="A6" s="113" t="str">
        <f>หน่วย8!A7</f>
        <v xml:space="preserve">รหัสวิชา  ชื่อวิชา   ชั้นมัธยมศึกษาปีที่ </v>
      </c>
      <c r="B6" s="113"/>
      <c r="C6" s="113"/>
      <c r="D6" s="113"/>
      <c r="E6" s="113"/>
      <c r="F6" s="113"/>
      <c r="G6" s="113"/>
      <c r="H6" s="113"/>
    </row>
    <row r="7" spans="1:10">
      <c r="A7" s="113" t="str">
        <f>"ภาคเรียนที่"&amp;" "&amp;กรุณากรอกข้อมูล!G13&amp;"      "&amp;"ปีการศึกษา"&amp;" "&amp;กรุณากรอกข้อมูล!G14</f>
        <v xml:space="preserve">ภาคเรียนที่       ปีการศึกษา </v>
      </c>
      <c r="B7" s="113"/>
      <c r="C7" s="113"/>
      <c r="D7" s="113"/>
      <c r="E7" s="113"/>
      <c r="F7" s="113"/>
      <c r="G7" s="113"/>
      <c r="H7" s="113"/>
    </row>
    <row r="8" spans="1:10">
      <c r="A8" s="113" t="str">
        <f>หน่วย8!A8</f>
        <v xml:space="preserve">ผู้สอน  กลุ่มสาระการเรียนรู้ </v>
      </c>
      <c r="B8" s="113"/>
      <c r="C8" s="113"/>
      <c r="D8" s="113"/>
      <c r="E8" s="113"/>
      <c r="F8" s="113"/>
      <c r="G8" s="113"/>
      <c r="H8" s="113"/>
    </row>
    <row r="10" spans="1:10">
      <c r="A10" s="114" t="s">
        <v>31</v>
      </c>
      <c r="B10" s="114"/>
      <c r="C10" s="110" t="s">
        <v>33</v>
      </c>
      <c r="D10" s="110"/>
      <c r="E10" s="110"/>
      <c r="F10" s="114" t="s">
        <v>29</v>
      </c>
      <c r="G10" s="114" t="s">
        <v>30</v>
      </c>
      <c r="H10" s="114"/>
    </row>
    <row r="11" spans="1:10">
      <c r="A11" s="114"/>
      <c r="B11" s="114"/>
      <c r="C11" s="7" t="s">
        <v>26</v>
      </c>
      <c r="D11" s="7" t="s">
        <v>27</v>
      </c>
      <c r="E11" s="7" t="s">
        <v>28</v>
      </c>
      <c r="F11" s="114"/>
      <c r="G11" s="114"/>
      <c r="H11" s="114"/>
    </row>
    <row r="12" spans="1:10">
      <c r="A12" s="8" t="str">
        <f>IF(COUNTIF(C12," ")=1," ",IF(COUNTIF(C12," ")=0,"หน่วยการเรียนรู้ที่"))</f>
        <v>หน่วยการเรียนรู้ที่</v>
      </c>
      <c r="B12" s="6" t="str">
        <f>IF(COUNTIF(C12," ")=1," ",IF(COUNTIF(C12," ")=0,"1"))</f>
        <v>1</v>
      </c>
      <c r="C12" s="9">
        <f>IF(หน่วย1!G30=0," ",IF(หน่วย1!G30&gt;0,หน่วย1!G30))</f>
        <v>47</v>
      </c>
      <c r="D12" s="9">
        <f>IF(หน่วย1!G65=0," ",IF(หน่วย1!G65&gt;0,หน่วย1!G65))</f>
        <v>48</v>
      </c>
      <c r="E12" s="9">
        <f>IF(หน่วย1!G100=0," ",IF(หน่วย1!G100&gt;0,หน่วย1!G100))</f>
        <v>47</v>
      </c>
      <c r="F12" s="10">
        <f>IF(C12=" "," ",IF(C12&gt;0,AVERAGE(C12:E12)))</f>
        <v>47.333333333333336</v>
      </c>
      <c r="G12" s="108" t="str">
        <f t="shared" ref="G12:G20" si="0">IF(F12=" "," ",IF(F12&gt;0,IF(F12&gt;3.5,"ดีมาก",IF(F12&gt;3.5,"ดี",IF(F12&gt;1.5,"ปานกลาง",IF(F12&gt;0.5,"พอใช้",IF(F12&gt;0,"ปรับปรุง",IF(F12&lt;=0," "))))))))</f>
        <v>ดีมาก</v>
      </c>
      <c r="H12" s="109"/>
      <c r="I12" s="32"/>
      <c r="J12" s="32"/>
    </row>
    <row r="13" spans="1:10">
      <c r="A13" s="8" t="str">
        <f t="shared" ref="A13:A19" si="1">IF(COUNTIF(C13," ")=1," ",IF(COUNTIF(C13," ")=0,"หน่วยการเรียนรู้ที่"))</f>
        <v>หน่วยการเรียนรู้ที่</v>
      </c>
      <c r="B13" s="6" t="str">
        <f>IF(COUNTIF(C13," ")=1," ",IF(COUNTIF(C13," ")=0,"2"))</f>
        <v>2</v>
      </c>
      <c r="C13" s="10">
        <f>IF(หน่วย2!G30=0," ",IF(หน่วย2!G30&gt;0,หน่วย2!G30))</f>
        <v>46</v>
      </c>
      <c r="D13" s="9">
        <f>IF(หน่วย2!G68=0," ",IF(หน่วย2!G68&gt;0,หน่วย2!G68))</f>
        <v>46</v>
      </c>
      <c r="E13" s="9">
        <f>IF(หน่วย2!G106=0," ",IF(หน่วย2!G106&gt;0,หน่วย2!G106))</f>
        <v>47</v>
      </c>
      <c r="F13" s="10">
        <f t="shared" ref="F13:F19" si="2">IF(C13=" "," ",IF(C13&gt;0,AVERAGE(C13:E13)))</f>
        <v>46.333333333333336</v>
      </c>
      <c r="G13" s="108" t="str">
        <f t="shared" si="0"/>
        <v>ดีมาก</v>
      </c>
      <c r="H13" s="109"/>
    </row>
    <row r="14" spans="1:10">
      <c r="A14" s="8" t="str">
        <f t="shared" si="1"/>
        <v>หน่วยการเรียนรู้ที่</v>
      </c>
      <c r="B14" s="6" t="str">
        <f>IF(COUNTIF(C14," ")=1," ",IF(COUNTIF(C14," ")=0,"3"))</f>
        <v>3</v>
      </c>
      <c r="C14" s="10">
        <f>IF(หน่วย3!G30=0," ",IF(หน่วย3!G30&gt;0,หน่วย3!G30))</f>
        <v>45</v>
      </c>
      <c r="D14" s="9">
        <f>IF(หน่วย3!G68=0," ",IF(หน่วย3!G68&gt;0,หน่วย3!G68))</f>
        <v>47</v>
      </c>
      <c r="E14" s="9">
        <f>IF(หน่วย3!G106=0," ",IF(หน่วย3!G106&gt;0,หน่วย3!G106))</f>
        <v>48</v>
      </c>
      <c r="F14" s="10">
        <f t="shared" si="2"/>
        <v>46.666666666666664</v>
      </c>
      <c r="G14" s="108" t="str">
        <f t="shared" si="0"/>
        <v>ดีมาก</v>
      </c>
      <c r="H14" s="109"/>
    </row>
    <row r="15" spans="1:10">
      <c r="A15" s="8" t="str">
        <f t="shared" si="1"/>
        <v>หน่วยการเรียนรู้ที่</v>
      </c>
      <c r="B15" s="6" t="str">
        <f>IF(COUNTIF(C15," ")=1," ",IF(COUNTIF(C15," ")=0,"4"))</f>
        <v>4</v>
      </c>
      <c r="C15" s="10">
        <f>IF(หน่วย4!G30=0," ",IF(หน่วย4!G30&gt;0,หน่วย4!G30))</f>
        <v>47</v>
      </c>
      <c r="D15" s="9">
        <f>IF(หน่วย4!G64=0," ",IF(หน่วย4!G64&gt;0,หน่วย4!G64))</f>
        <v>45</v>
      </c>
      <c r="E15" s="9">
        <f>IF(หน่วย4!G98=0," ",IF(หน่วย4!G98&gt;0,หน่วย4!G98))</f>
        <v>48</v>
      </c>
      <c r="F15" s="10">
        <f t="shared" si="2"/>
        <v>46.666666666666664</v>
      </c>
      <c r="G15" s="108" t="str">
        <f t="shared" si="0"/>
        <v>ดีมาก</v>
      </c>
      <c r="H15" s="109"/>
    </row>
    <row r="16" spans="1:10">
      <c r="A16" s="8" t="str">
        <f t="shared" si="1"/>
        <v>หน่วยการเรียนรู้ที่</v>
      </c>
      <c r="B16" s="6" t="str">
        <f>IF(COUNTIF(C16," ")=1," ",IF(COUNTIF(C16," ")=0,"5"))</f>
        <v>5</v>
      </c>
      <c r="C16" s="10">
        <f>IF(หน่วย5!G30=0," ",IF(หน่วย5!G30&gt;0,หน่วย5!G30))</f>
        <v>47</v>
      </c>
      <c r="D16" s="9">
        <f>IF(หน่วย5!G68=0," ",IF(หน่วย5!G68&gt;0,หน่วย5!G68))</f>
        <v>47</v>
      </c>
      <c r="E16" s="9">
        <f>IF(หน่วย5!G106=0," ",IF(หน่วย5!G106&gt;0,หน่วย5!G106))</f>
        <v>47</v>
      </c>
      <c r="F16" s="10">
        <f t="shared" si="2"/>
        <v>47</v>
      </c>
      <c r="G16" s="108" t="str">
        <f t="shared" si="0"/>
        <v>ดีมาก</v>
      </c>
      <c r="H16" s="109"/>
    </row>
    <row r="17" spans="1:8">
      <c r="A17" s="55" t="str">
        <f t="shared" ref="A17:A18" si="3">IF(COUNTIF(C17," ")=1," ",IF(COUNTIF(C17," ")=0,"หน่วยการเรียนรู้ที่"))</f>
        <v xml:space="preserve"> </v>
      </c>
      <c r="B17" s="56" t="str">
        <f>IF(COUNTIF(C17," ")=1," ",IF(COUNTIF(C17," ")=0,"6"))</f>
        <v xml:space="preserve"> </v>
      </c>
      <c r="C17" s="10" t="str">
        <f>IF(หน่วย6!G30=0," ",IF(หน่วย6!G30&gt;0,หน่วย6!G30))</f>
        <v xml:space="preserve"> </v>
      </c>
      <c r="D17" s="9" t="str">
        <f>IF(หน่วย6!G68=0," ",IF(หน่วย6!G68&gt;0,หน่วย6!G68))</f>
        <v xml:space="preserve"> </v>
      </c>
      <c r="E17" s="9" t="str">
        <f>IF(หน่วย6!G106=0," ",IF(หน่วย6!G106&gt;0,หน่วย6!G106))</f>
        <v xml:space="preserve"> </v>
      </c>
      <c r="F17" s="10" t="str">
        <f t="shared" si="2"/>
        <v xml:space="preserve"> </v>
      </c>
      <c r="G17" s="108" t="str">
        <f t="shared" si="0"/>
        <v xml:space="preserve"> </v>
      </c>
      <c r="H17" s="109"/>
    </row>
    <row r="18" spans="1:8">
      <c r="A18" s="55" t="str">
        <f t="shared" si="3"/>
        <v xml:space="preserve"> </v>
      </c>
      <c r="B18" s="56" t="str">
        <f>IF(COUNTIF(C18," ")=1," ",IF(COUNTIF(C18," ")=0,"7"))</f>
        <v xml:space="preserve"> </v>
      </c>
      <c r="C18" s="10" t="str">
        <f>IF(หน่วย7!G30=0," ",IF(หน่วย7!G30&gt;0,หน่วย7!G30))</f>
        <v xml:space="preserve"> </v>
      </c>
      <c r="D18" s="9" t="str">
        <f>IF(หน่วย7!G68=0," ",IF(หน่วย7!G68&gt;0,หน่วย7!G68))</f>
        <v xml:space="preserve"> </v>
      </c>
      <c r="E18" s="9" t="str">
        <f>IF(หน่วย7!G106=0," ",IF(หน่วย7!G106&gt;0,หน่วย7!G106))</f>
        <v xml:space="preserve"> </v>
      </c>
      <c r="F18" s="10" t="str">
        <f t="shared" si="2"/>
        <v xml:space="preserve"> </v>
      </c>
      <c r="G18" s="108" t="str">
        <f t="shared" si="0"/>
        <v xml:space="preserve"> </v>
      </c>
      <c r="H18" s="109"/>
    </row>
    <row r="19" spans="1:8">
      <c r="A19" s="8" t="str">
        <f t="shared" si="1"/>
        <v xml:space="preserve"> </v>
      </c>
      <c r="B19" s="6" t="str">
        <f>IF(COUNTIF(C19," ")=1," ",IF(COUNTIF(C19," ")=0,"8"))</f>
        <v xml:space="preserve"> </v>
      </c>
      <c r="C19" s="10" t="str">
        <f>IF(หน่วย8!G30=0," ",IF(หน่วย8!G30&gt;0,หน่วย8!G30))</f>
        <v xml:space="preserve"> </v>
      </c>
      <c r="D19" s="9" t="str">
        <f>IF(หน่วย8!G68=0," ",IF(หน่วย8!G68&gt;0,หน่วย8!G68))</f>
        <v xml:space="preserve"> </v>
      </c>
      <c r="E19" s="9" t="str">
        <f>IF(หน่วย8!G106=0," ",IF(หน่วย8!G106&gt;0,หน่วย8!G106))</f>
        <v xml:space="preserve"> </v>
      </c>
      <c r="F19" s="10" t="str">
        <f t="shared" si="2"/>
        <v xml:space="preserve"> </v>
      </c>
      <c r="G19" s="108" t="str">
        <f t="shared" si="0"/>
        <v xml:space="preserve"> </v>
      </c>
      <c r="H19" s="109"/>
    </row>
    <row r="20" spans="1:8">
      <c r="A20" s="110" t="s">
        <v>21</v>
      </c>
      <c r="B20" s="110"/>
      <c r="C20" s="110"/>
      <c r="D20" s="110"/>
      <c r="E20" s="110"/>
      <c r="F20" s="26">
        <f>IF(F12=" "," ",IF(F12&gt;0,AVERAGE(F12:F19)))</f>
        <v>46.8</v>
      </c>
      <c r="G20" s="108" t="str">
        <f t="shared" si="0"/>
        <v>ดีมาก</v>
      </c>
      <c r="H20" s="109"/>
    </row>
    <row r="38" spans="8:8">
      <c r="H38" s="1" t="s">
        <v>62</v>
      </c>
    </row>
  </sheetData>
  <mergeCells count="19">
    <mergeCell ref="G12:H12"/>
    <mergeCell ref="G13:H13"/>
    <mergeCell ref="G14:H14"/>
    <mergeCell ref="G15:H15"/>
    <mergeCell ref="G16:H16"/>
    <mergeCell ref="A4:H4"/>
    <mergeCell ref="A5:H5"/>
    <mergeCell ref="A6:H6"/>
    <mergeCell ref="A8:H8"/>
    <mergeCell ref="C10:E10"/>
    <mergeCell ref="F10:F11"/>
    <mergeCell ref="A10:B11"/>
    <mergeCell ref="A7:H7"/>
    <mergeCell ref="G10:H11"/>
    <mergeCell ref="G17:H17"/>
    <mergeCell ref="G18:H18"/>
    <mergeCell ref="G19:H19"/>
    <mergeCell ref="G20:H20"/>
    <mergeCell ref="A20:E20"/>
  </mergeCells>
  <pageMargins left="0.7" right="0.7" top="0.75" bottom="0.75" header="0.3" footer="0.3"/>
  <pageSetup paperSize="9" scale="98" orientation="portrait" r:id="rId1"/>
  <colBreaks count="1" manualBreakCount="1">
    <brk id="8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H21" sqref="H21"/>
    </sheetView>
  </sheetViews>
  <sheetFormatPr defaultRowHeight="14.25"/>
  <cols>
    <col min="3" max="3" width="27.625" customWidth="1"/>
  </cols>
  <sheetData>
    <row r="1" spans="1:3">
      <c r="A1" s="36" t="s">
        <v>52</v>
      </c>
      <c r="B1">
        <v>1</v>
      </c>
      <c r="C1" t="s">
        <v>53</v>
      </c>
    </row>
    <row r="2" spans="1:3">
      <c r="B2">
        <v>2</v>
      </c>
      <c r="C2" t="s">
        <v>54</v>
      </c>
    </row>
    <row r="3" spans="1:3">
      <c r="B3">
        <v>3</v>
      </c>
      <c r="C3" t="s">
        <v>55</v>
      </c>
    </row>
    <row r="4" spans="1:3">
      <c r="B4">
        <v>4</v>
      </c>
      <c r="C4" t="s">
        <v>56</v>
      </c>
    </row>
    <row r="5" spans="1:3">
      <c r="B5">
        <v>5</v>
      </c>
      <c r="C5" t="s">
        <v>57</v>
      </c>
    </row>
    <row r="6" spans="1:3">
      <c r="B6">
        <v>6</v>
      </c>
      <c r="C6" t="s">
        <v>58</v>
      </c>
    </row>
    <row r="7" spans="1:3">
      <c r="C7" t="s">
        <v>59</v>
      </c>
    </row>
    <row r="8" spans="1:3">
      <c r="C8" t="s">
        <v>60</v>
      </c>
    </row>
    <row r="9" spans="1:3">
      <c r="C9" t="s">
        <v>61</v>
      </c>
    </row>
  </sheetData>
  <sheetProtection algorithmName="SHA-512" hashValue="oEwUPUSHzHmnwrqen1kI44+u4qxLfH14JIGNycZ7DPLcWdU5JC9H2VCuFPbLHPM0heT8wbnSTlQf/Nm974/B7Q==" saltValue="xjDHLvQEjeukbCvWlNorJ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กรุณากรอกข้อมูล</vt:lpstr>
      <vt:lpstr>ปก</vt:lpstr>
      <vt:lpstr>คำนำ</vt:lpstr>
      <vt:lpstr>หน่วย1</vt:lpstr>
      <vt:lpstr>หน่วย2</vt:lpstr>
      <vt:lpstr>หน่วย3</vt:lpstr>
      <vt:lpstr>หน่วย4</vt:lpstr>
      <vt:lpstr>หน่วย5</vt:lpstr>
      <vt:lpstr>หน่วย6</vt:lpstr>
      <vt:lpstr>หน่วย7</vt:lpstr>
      <vt:lpstr>หน่วย8</vt:lpstr>
      <vt:lpstr>สรุป</vt:lpstr>
      <vt:lpstr>ฐานข้อมูล</vt:lpstr>
      <vt:lpstr>หน่วย1!Print_Area</vt:lpstr>
      <vt:lpstr>หน่วย2!Print_Area</vt:lpstr>
      <vt:lpstr>หน่วย3!Print_Area</vt:lpstr>
      <vt:lpstr>หน่วย5!Print_Area</vt:lpstr>
      <vt:lpstr>หน่วย6!Print_Area</vt:lpstr>
      <vt:lpstr>หน่วย7!Print_Area</vt:lpstr>
      <vt:lpstr>หน่วย8!Print_Area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2022-03-22T06:47:03Z</cp:lastPrinted>
  <dcterms:created xsi:type="dcterms:W3CDTF">2020-06-04T14:16:28Z</dcterms:created>
  <dcterms:modified xsi:type="dcterms:W3CDTF">2022-07-06T10:00:41Z</dcterms:modified>
</cp:coreProperties>
</file>